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58e59a7d8521b74/デスクトップ/"/>
    </mc:Choice>
  </mc:AlternateContent>
  <xr:revisionPtr revIDLastSave="871" documentId="11_AD4D066CA252ABDACC10484BB915FD4A73EEDF50" xr6:coauthVersionLast="47" xr6:coauthVersionMax="47" xr10:uidLastSave="{DD85B744-A19E-4645-B9A9-1CA781B45738}"/>
  <bookViews>
    <workbookView xWindow="-120" yWindow="-120" windowWidth="23280" windowHeight="14880" xr2:uid="{00000000-000D-0000-FFFF-FFFF00000000}"/>
  </bookViews>
  <sheets>
    <sheet name="目標設定" sheetId="1" r:id="rId1"/>
    <sheet name="記録" sheetId="2" r:id="rId2"/>
    <sheet name="原理原則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N4" i="2" s="1"/>
  <c r="Q4" i="2" s="1"/>
  <c r="N6" i="2"/>
  <c r="O6" i="2" s="1"/>
  <c r="N7" i="2"/>
  <c r="O7" i="2" s="1"/>
  <c r="N8" i="2"/>
  <c r="O8" i="2" s="1"/>
  <c r="N9" i="2"/>
  <c r="O9" i="2" s="1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1" i="2"/>
  <c r="O21" i="2"/>
  <c r="P21" i="2"/>
  <c r="Q21" i="2"/>
  <c r="N22" i="2"/>
  <c r="O22" i="2"/>
  <c r="P22" i="2"/>
  <c r="Q22" i="2"/>
  <c r="N23" i="2"/>
  <c r="O23" i="2"/>
  <c r="P23" i="2"/>
  <c r="Q23" i="2"/>
  <c r="N24" i="2"/>
  <c r="O24" i="2"/>
  <c r="P24" i="2"/>
  <c r="Q24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36" i="2"/>
  <c r="O36" i="2"/>
  <c r="P36" i="2"/>
  <c r="Q36" i="2"/>
  <c r="N37" i="2"/>
  <c r="O37" i="2"/>
  <c r="P37" i="2"/>
  <c r="Q37" i="2"/>
  <c r="N38" i="2"/>
  <c r="O38" i="2"/>
  <c r="P38" i="2"/>
  <c r="Q38" i="2"/>
  <c r="N39" i="2"/>
  <c r="O39" i="2"/>
  <c r="P39" i="2"/>
  <c r="Q39" i="2"/>
  <c r="N40" i="2"/>
  <c r="O40" i="2"/>
  <c r="P40" i="2"/>
  <c r="Q40" i="2"/>
  <c r="N41" i="2"/>
  <c r="O41" i="2"/>
  <c r="P41" i="2"/>
  <c r="Q41" i="2"/>
  <c r="N42" i="2"/>
  <c r="O42" i="2"/>
  <c r="P42" i="2"/>
  <c r="Q42" i="2"/>
  <c r="N43" i="2"/>
  <c r="O43" i="2"/>
  <c r="P43" i="2"/>
  <c r="Q43" i="2"/>
  <c r="N44" i="2"/>
  <c r="O44" i="2"/>
  <c r="P44" i="2"/>
  <c r="Q44" i="2"/>
  <c r="N45" i="2"/>
  <c r="O45" i="2"/>
  <c r="P45" i="2"/>
  <c r="Q45" i="2"/>
  <c r="N46" i="2"/>
  <c r="O46" i="2"/>
  <c r="P46" i="2"/>
  <c r="Q46" i="2"/>
  <c r="N47" i="2"/>
  <c r="O47" i="2"/>
  <c r="P47" i="2"/>
  <c r="Q47" i="2"/>
  <c r="N48" i="2"/>
  <c r="O48" i="2"/>
  <c r="P48" i="2"/>
  <c r="Q48" i="2"/>
  <c r="N49" i="2"/>
  <c r="O49" i="2"/>
  <c r="P49" i="2"/>
  <c r="Q49" i="2"/>
  <c r="N50" i="2"/>
  <c r="O50" i="2"/>
  <c r="P50" i="2"/>
  <c r="Q50" i="2"/>
  <c r="N51" i="2"/>
  <c r="O51" i="2"/>
  <c r="P51" i="2"/>
  <c r="Q51" i="2"/>
  <c r="N52" i="2"/>
  <c r="O52" i="2"/>
  <c r="P52" i="2"/>
  <c r="Q52" i="2"/>
  <c r="N53" i="2"/>
  <c r="O53" i="2"/>
  <c r="P53" i="2"/>
  <c r="Q53" i="2"/>
  <c r="N54" i="2"/>
  <c r="O54" i="2"/>
  <c r="P54" i="2"/>
  <c r="Q54" i="2"/>
  <c r="N55" i="2"/>
  <c r="O55" i="2"/>
  <c r="P55" i="2"/>
  <c r="Q55" i="2"/>
  <c r="N56" i="2"/>
  <c r="O56" i="2"/>
  <c r="P56" i="2"/>
  <c r="Q56" i="2"/>
  <c r="N57" i="2"/>
  <c r="O57" i="2"/>
  <c r="P57" i="2"/>
  <c r="Q57" i="2"/>
  <c r="N58" i="2"/>
  <c r="O58" i="2"/>
  <c r="P58" i="2"/>
  <c r="Q58" i="2"/>
  <c r="N59" i="2"/>
  <c r="O59" i="2"/>
  <c r="P59" i="2"/>
  <c r="Q59" i="2"/>
  <c r="N60" i="2"/>
  <c r="O60" i="2"/>
  <c r="P60" i="2"/>
  <c r="Q60" i="2"/>
  <c r="N61" i="2"/>
  <c r="O61" i="2"/>
  <c r="P61" i="2"/>
  <c r="Q61" i="2"/>
  <c r="N62" i="2"/>
  <c r="O62" i="2"/>
  <c r="P62" i="2"/>
  <c r="Q62" i="2"/>
  <c r="N63" i="2"/>
  <c r="O63" i="2"/>
  <c r="P63" i="2"/>
  <c r="Q63" i="2"/>
  <c r="N64" i="2"/>
  <c r="O64" i="2"/>
  <c r="P64" i="2"/>
  <c r="Q64" i="2"/>
  <c r="N65" i="2"/>
  <c r="O65" i="2"/>
  <c r="P65" i="2"/>
  <c r="Q65" i="2"/>
  <c r="N66" i="2"/>
  <c r="O66" i="2"/>
  <c r="P66" i="2"/>
  <c r="Q66" i="2"/>
  <c r="N67" i="2"/>
  <c r="O67" i="2"/>
  <c r="P67" i="2"/>
  <c r="Q67" i="2"/>
  <c r="N68" i="2"/>
  <c r="O68" i="2"/>
  <c r="P68" i="2"/>
  <c r="Q68" i="2"/>
  <c r="N69" i="2"/>
  <c r="O69" i="2"/>
  <c r="P69" i="2"/>
  <c r="Q69" i="2"/>
  <c r="N70" i="2"/>
  <c r="O70" i="2"/>
  <c r="P70" i="2"/>
  <c r="Q70" i="2"/>
  <c r="N71" i="2"/>
  <c r="O71" i="2"/>
  <c r="P71" i="2"/>
  <c r="Q71" i="2"/>
  <c r="N72" i="2"/>
  <c r="O72" i="2"/>
  <c r="P72" i="2"/>
  <c r="Q72" i="2"/>
  <c r="N73" i="2"/>
  <c r="O73" i="2"/>
  <c r="P73" i="2"/>
  <c r="Q73" i="2"/>
  <c r="N74" i="2"/>
  <c r="O74" i="2"/>
  <c r="P74" i="2"/>
  <c r="Q74" i="2"/>
  <c r="N75" i="2"/>
  <c r="O75" i="2"/>
  <c r="P75" i="2"/>
  <c r="Q75" i="2"/>
  <c r="N76" i="2"/>
  <c r="O76" i="2"/>
  <c r="P76" i="2"/>
  <c r="Q76" i="2"/>
  <c r="N77" i="2"/>
  <c r="O77" i="2"/>
  <c r="P77" i="2"/>
  <c r="Q77" i="2"/>
  <c r="N78" i="2"/>
  <c r="O78" i="2"/>
  <c r="P78" i="2"/>
  <c r="Q78" i="2"/>
  <c r="N79" i="2"/>
  <c r="O79" i="2"/>
  <c r="P79" i="2"/>
  <c r="Q79" i="2"/>
  <c r="N80" i="2"/>
  <c r="O80" i="2"/>
  <c r="P80" i="2"/>
  <c r="Q80" i="2"/>
  <c r="N81" i="2"/>
  <c r="O81" i="2"/>
  <c r="P81" i="2"/>
  <c r="Q81" i="2"/>
  <c r="N82" i="2"/>
  <c r="O82" i="2"/>
  <c r="P82" i="2"/>
  <c r="Q82" i="2"/>
  <c r="N83" i="2"/>
  <c r="O83" i="2"/>
  <c r="P83" i="2"/>
  <c r="Q83" i="2"/>
  <c r="N84" i="2"/>
  <c r="O84" i="2"/>
  <c r="P84" i="2"/>
  <c r="Q84" i="2"/>
  <c r="N85" i="2"/>
  <c r="O85" i="2"/>
  <c r="P85" i="2"/>
  <c r="Q85" i="2"/>
  <c r="N86" i="2"/>
  <c r="O86" i="2"/>
  <c r="P86" i="2"/>
  <c r="Q86" i="2"/>
  <c r="N87" i="2"/>
  <c r="O87" i="2"/>
  <c r="P87" i="2"/>
  <c r="Q87" i="2"/>
  <c r="N88" i="2"/>
  <c r="O88" i="2"/>
  <c r="P88" i="2"/>
  <c r="Q88" i="2"/>
  <c r="N89" i="2"/>
  <c r="O89" i="2"/>
  <c r="P89" i="2"/>
  <c r="Q89" i="2"/>
  <c r="N90" i="2"/>
  <c r="O90" i="2"/>
  <c r="P90" i="2"/>
  <c r="Q90" i="2"/>
  <c r="N91" i="2"/>
  <c r="O91" i="2"/>
  <c r="P91" i="2"/>
  <c r="Q91" i="2"/>
  <c r="N92" i="2"/>
  <c r="O92" i="2"/>
  <c r="P92" i="2"/>
  <c r="Q92" i="2"/>
  <c r="N93" i="2"/>
  <c r="O93" i="2"/>
  <c r="P93" i="2"/>
  <c r="Q93" i="2"/>
  <c r="N94" i="2"/>
  <c r="O94" i="2"/>
  <c r="P94" i="2"/>
  <c r="Q94" i="2"/>
  <c r="N95" i="2"/>
  <c r="O95" i="2"/>
  <c r="P95" i="2"/>
  <c r="Q95" i="2"/>
  <c r="N96" i="2"/>
  <c r="O96" i="2"/>
  <c r="P96" i="2"/>
  <c r="Q96" i="2"/>
  <c r="N97" i="2"/>
  <c r="O97" i="2"/>
  <c r="P97" i="2"/>
  <c r="Q97" i="2"/>
  <c r="N98" i="2"/>
  <c r="O98" i="2"/>
  <c r="P98" i="2"/>
  <c r="Q98" i="2"/>
  <c r="N99" i="2"/>
  <c r="O99" i="2"/>
  <c r="P99" i="2"/>
  <c r="Q99" i="2"/>
  <c r="N100" i="2"/>
  <c r="O100" i="2"/>
  <c r="P100" i="2"/>
  <c r="Q100" i="2"/>
  <c r="N101" i="2"/>
  <c r="O101" i="2"/>
  <c r="P101" i="2"/>
  <c r="Q101" i="2"/>
  <c r="N102" i="2"/>
  <c r="O102" i="2"/>
  <c r="P102" i="2"/>
  <c r="Q102" i="2"/>
  <c r="N103" i="2"/>
  <c r="O103" i="2"/>
  <c r="P103" i="2"/>
  <c r="Q103" i="2"/>
  <c r="N104" i="2"/>
  <c r="O104" i="2"/>
  <c r="P104" i="2"/>
  <c r="Q104" i="2"/>
  <c r="N105" i="2"/>
  <c r="O105" i="2"/>
  <c r="P105" i="2"/>
  <c r="Q105" i="2"/>
  <c r="N106" i="2"/>
  <c r="O106" i="2"/>
  <c r="P106" i="2"/>
  <c r="Q106" i="2"/>
  <c r="N107" i="2"/>
  <c r="O107" i="2"/>
  <c r="P107" i="2"/>
  <c r="Q107" i="2"/>
  <c r="N108" i="2"/>
  <c r="O108" i="2"/>
  <c r="P108" i="2"/>
  <c r="Q108" i="2"/>
  <c r="N109" i="2"/>
  <c r="O109" i="2"/>
  <c r="P109" i="2"/>
  <c r="Q109" i="2"/>
  <c r="N110" i="2"/>
  <c r="O110" i="2"/>
  <c r="P110" i="2"/>
  <c r="Q110" i="2"/>
  <c r="N111" i="2"/>
  <c r="O111" i="2"/>
  <c r="P111" i="2"/>
  <c r="Q111" i="2"/>
  <c r="N112" i="2"/>
  <c r="O112" i="2"/>
  <c r="P112" i="2"/>
  <c r="Q112" i="2"/>
  <c r="N113" i="2"/>
  <c r="O113" i="2"/>
  <c r="P113" i="2"/>
  <c r="Q113" i="2"/>
  <c r="N114" i="2"/>
  <c r="O114" i="2"/>
  <c r="P114" i="2"/>
  <c r="Q114" i="2"/>
  <c r="N115" i="2"/>
  <c r="O115" i="2"/>
  <c r="P115" i="2"/>
  <c r="Q115" i="2"/>
  <c r="N116" i="2"/>
  <c r="O116" i="2"/>
  <c r="P116" i="2"/>
  <c r="Q116" i="2"/>
  <c r="N117" i="2"/>
  <c r="O117" i="2"/>
  <c r="P117" i="2"/>
  <c r="Q117" i="2"/>
  <c r="N118" i="2"/>
  <c r="O118" i="2"/>
  <c r="P118" i="2"/>
  <c r="Q118" i="2"/>
  <c r="N119" i="2"/>
  <c r="O119" i="2"/>
  <c r="P119" i="2"/>
  <c r="Q119" i="2"/>
  <c r="N120" i="2"/>
  <c r="O120" i="2"/>
  <c r="P120" i="2"/>
  <c r="Q120" i="2"/>
  <c r="N121" i="2"/>
  <c r="O121" i="2"/>
  <c r="P121" i="2"/>
  <c r="Q121" i="2"/>
  <c r="N122" i="2"/>
  <c r="O122" i="2"/>
  <c r="P122" i="2"/>
  <c r="Q122" i="2"/>
  <c r="N123" i="2"/>
  <c r="O123" i="2"/>
  <c r="P123" i="2"/>
  <c r="Q123" i="2"/>
  <c r="N124" i="2"/>
  <c r="O124" i="2"/>
  <c r="P124" i="2"/>
  <c r="Q124" i="2"/>
  <c r="N125" i="2"/>
  <c r="O125" i="2"/>
  <c r="P125" i="2"/>
  <c r="Q125" i="2"/>
  <c r="N126" i="2"/>
  <c r="O126" i="2"/>
  <c r="P126" i="2"/>
  <c r="Q126" i="2"/>
  <c r="N127" i="2"/>
  <c r="O127" i="2"/>
  <c r="P127" i="2"/>
  <c r="Q127" i="2"/>
  <c r="N128" i="2"/>
  <c r="O128" i="2"/>
  <c r="P128" i="2"/>
  <c r="Q128" i="2"/>
  <c r="N129" i="2"/>
  <c r="O129" i="2"/>
  <c r="P129" i="2"/>
  <c r="Q129" i="2"/>
  <c r="N130" i="2"/>
  <c r="O130" i="2"/>
  <c r="P130" i="2"/>
  <c r="Q130" i="2"/>
  <c r="N131" i="2"/>
  <c r="O131" i="2"/>
  <c r="P131" i="2"/>
  <c r="Q131" i="2"/>
  <c r="N132" i="2"/>
  <c r="O132" i="2"/>
  <c r="P132" i="2"/>
  <c r="Q132" i="2"/>
  <c r="N133" i="2"/>
  <c r="O133" i="2"/>
  <c r="P133" i="2"/>
  <c r="Q133" i="2"/>
  <c r="N134" i="2"/>
  <c r="O134" i="2"/>
  <c r="P134" i="2"/>
  <c r="Q134" i="2"/>
  <c r="N135" i="2"/>
  <c r="O135" i="2"/>
  <c r="P135" i="2"/>
  <c r="Q135" i="2"/>
  <c r="N136" i="2"/>
  <c r="O136" i="2"/>
  <c r="P136" i="2"/>
  <c r="Q136" i="2"/>
  <c r="N137" i="2"/>
  <c r="O137" i="2"/>
  <c r="P137" i="2"/>
  <c r="Q137" i="2"/>
  <c r="N138" i="2"/>
  <c r="O138" i="2"/>
  <c r="P138" i="2"/>
  <c r="Q138" i="2"/>
  <c r="N139" i="2"/>
  <c r="O139" i="2"/>
  <c r="P139" i="2"/>
  <c r="Q139" i="2"/>
  <c r="N140" i="2"/>
  <c r="O140" i="2"/>
  <c r="P140" i="2"/>
  <c r="Q140" i="2"/>
  <c r="N141" i="2"/>
  <c r="O141" i="2"/>
  <c r="P141" i="2"/>
  <c r="Q141" i="2"/>
  <c r="N142" i="2"/>
  <c r="O142" i="2"/>
  <c r="P142" i="2"/>
  <c r="Q142" i="2"/>
  <c r="N143" i="2"/>
  <c r="O143" i="2"/>
  <c r="P143" i="2"/>
  <c r="Q143" i="2"/>
  <c r="N144" i="2"/>
  <c r="O144" i="2"/>
  <c r="P144" i="2"/>
  <c r="Q144" i="2"/>
  <c r="N145" i="2"/>
  <c r="O145" i="2"/>
  <c r="P145" i="2"/>
  <c r="Q145" i="2"/>
  <c r="N146" i="2"/>
  <c r="O146" i="2"/>
  <c r="P146" i="2"/>
  <c r="Q146" i="2"/>
  <c r="N147" i="2"/>
  <c r="O147" i="2"/>
  <c r="P147" i="2"/>
  <c r="Q147" i="2"/>
  <c r="N148" i="2"/>
  <c r="O148" i="2"/>
  <c r="P148" i="2"/>
  <c r="Q148" i="2"/>
  <c r="N149" i="2"/>
  <c r="O149" i="2"/>
  <c r="P149" i="2"/>
  <c r="Q149" i="2"/>
  <c r="N150" i="2"/>
  <c r="O150" i="2"/>
  <c r="P150" i="2"/>
  <c r="Q150" i="2"/>
  <c r="N151" i="2"/>
  <c r="O151" i="2"/>
  <c r="P151" i="2"/>
  <c r="Q151" i="2"/>
  <c r="N152" i="2"/>
  <c r="O152" i="2"/>
  <c r="P152" i="2"/>
  <c r="Q152" i="2"/>
  <c r="N153" i="2"/>
  <c r="O153" i="2"/>
  <c r="P153" i="2"/>
  <c r="Q153" i="2"/>
  <c r="N154" i="2"/>
  <c r="O154" i="2"/>
  <c r="P154" i="2"/>
  <c r="Q154" i="2"/>
  <c r="N155" i="2"/>
  <c r="O155" i="2"/>
  <c r="P155" i="2"/>
  <c r="Q155" i="2"/>
  <c r="N156" i="2"/>
  <c r="O156" i="2"/>
  <c r="P156" i="2"/>
  <c r="Q156" i="2"/>
  <c r="N157" i="2"/>
  <c r="O157" i="2"/>
  <c r="P157" i="2"/>
  <c r="Q157" i="2"/>
  <c r="N158" i="2"/>
  <c r="O158" i="2"/>
  <c r="P158" i="2"/>
  <c r="Q158" i="2"/>
  <c r="N159" i="2"/>
  <c r="O159" i="2"/>
  <c r="P159" i="2"/>
  <c r="Q159" i="2"/>
  <c r="N160" i="2"/>
  <c r="O160" i="2"/>
  <c r="P160" i="2"/>
  <c r="Q160" i="2"/>
  <c r="N161" i="2"/>
  <c r="O161" i="2"/>
  <c r="P161" i="2"/>
  <c r="Q161" i="2"/>
  <c r="N162" i="2"/>
  <c r="O162" i="2"/>
  <c r="P162" i="2"/>
  <c r="Q162" i="2"/>
  <c r="N163" i="2"/>
  <c r="O163" i="2"/>
  <c r="P163" i="2"/>
  <c r="Q163" i="2"/>
  <c r="N164" i="2"/>
  <c r="O164" i="2"/>
  <c r="P164" i="2"/>
  <c r="Q164" i="2"/>
  <c r="N165" i="2"/>
  <c r="O165" i="2"/>
  <c r="P165" i="2"/>
  <c r="Q165" i="2"/>
  <c r="N166" i="2"/>
  <c r="O166" i="2"/>
  <c r="P166" i="2"/>
  <c r="Q166" i="2"/>
  <c r="N167" i="2"/>
  <c r="O167" i="2"/>
  <c r="P167" i="2"/>
  <c r="Q167" i="2"/>
  <c r="N168" i="2"/>
  <c r="O168" i="2"/>
  <c r="P168" i="2"/>
  <c r="Q168" i="2"/>
  <c r="N169" i="2"/>
  <c r="O169" i="2"/>
  <c r="P169" i="2"/>
  <c r="Q169" i="2"/>
  <c r="N170" i="2"/>
  <c r="O170" i="2"/>
  <c r="P170" i="2"/>
  <c r="Q170" i="2"/>
  <c r="N171" i="2"/>
  <c r="O171" i="2"/>
  <c r="P171" i="2"/>
  <c r="Q171" i="2"/>
  <c r="N172" i="2"/>
  <c r="O172" i="2"/>
  <c r="P172" i="2"/>
  <c r="Q172" i="2"/>
  <c r="N173" i="2"/>
  <c r="O173" i="2"/>
  <c r="P173" i="2"/>
  <c r="Q173" i="2"/>
  <c r="N174" i="2"/>
  <c r="O174" i="2"/>
  <c r="P174" i="2"/>
  <c r="Q174" i="2"/>
  <c r="N175" i="2"/>
  <c r="O175" i="2"/>
  <c r="P175" i="2"/>
  <c r="Q175" i="2"/>
  <c r="N176" i="2"/>
  <c r="O176" i="2"/>
  <c r="P176" i="2"/>
  <c r="Q176" i="2"/>
  <c r="N177" i="2"/>
  <c r="O177" i="2"/>
  <c r="P177" i="2"/>
  <c r="Q177" i="2"/>
  <c r="N178" i="2"/>
  <c r="O178" i="2"/>
  <c r="P178" i="2"/>
  <c r="Q178" i="2"/>
  <c r="N179" i="2"/>
  <c r="O179" i="2"/>
  <c r="P179" i="2"/>
  <c r="Q179" i="2"/>
  <c r="N180" i="2"/>
  <c r="O180" i="2"/>
  <c r="P180" i="2"/>
  <c r="Q180" i="2"/>
  <c r="N181" i="2"/>
  <c r="O181" i="2"/>
  <c r="P181" i="2"/>
  <c r="Q181" i="2"/>
  <c r="N182" i="2"/>
  <c r="O182" i="2"/>
  <c r="P182" i="2"/>
  <c r="Q182" i="2"/>
  <c r="N183" i="2"/>
  <c r="O183" i="2"/>
  <c r="P183" i="2"/>
  <c r="Q183" i="2"/>
  <c r="N184" i="2"/>
  <c r="O184" i="2"/>
  <c r="P184" i="2"/>
  <c r="Q184" i="2"/>
  <c r="N185" i="2"/>
  <c r="O185" i="2"/>
  <c r="P185" i="2"/>
  <c r="Q185" i="2"/>
  <c r="N186" i="2"/>
  <c r="O186" i="2"/>
  <c r="P186" i="2"/>
  <c r="Q186" i="2"/>
  <c r="N187" i="2"/>
  <c r="O187" i="2"/>
  <c r="P187" i="2"/>
  <c r="Q187" i="2"/>
  <c r="N188" i="2"/>
  <c r="O188" i="2"/>
  <c r="P188" i="2"/>
  <c r="Q188" i="2"/>
  <c r="N189" i="2"/>
  <c r="O189" i="2"/>
  <c r="P189" i="2"/>
  <c r="Q189" i="2"/>
  <c r="N190" i="2"/>
  <c r="O190" i="2"/>
  <c r="P190" i="2"/>
  <c r="Q190" i="2"/>
  <c r="N191" i="2"/>
  <c r="O191" i="2"/>
  <c r="P191" i="2"/>
  <c r="Q191" i="2"/>
  <c r="N192" i="2"/>
  <c r="O192" i="2"/>
  <c r="P192" i="2"/>
  <c r="Q192" i="2"/>
  <c r="N193" i="2"/>
  <c r="O193" i="2"/>
  <c r="P193" i="2"/>
  <c r="Q193" i="2"/>
  <c r="N194" i="2"/>
  <c r="O194" i="2"/>
  <c r="P194" i="2"/>
  <c r="Q194" i="2"/>
  <c r="N195" i="2"/>
  <c r="O195" i="2"/>
  <c r="P195" i="2"/>
  <c r="Q195" i="2"/>
  <c r="N196" i="2"/>
  <c r="O196" i="2"/>
  <c r="P196" i="2"/>
  <c r="Q196" i="2"/>
  <c r="N197" i="2"/>
  <c r="O197" i="2"/>
  <c r="P197" i="2"/>
  <c r="Q197" i="2"/>
  <c r="N198" i="2"/>
  <c r="O198" i="2"/>
  <c r="P198" i="2"/>
  <c r="Q198" i="2"/>
  <c r="N199" i="2"/>
  <c r="O199" i="2"/>
  <c r="P199" i="2"/>
  <c r="Q199" i="2"/>
  <c r="N200" i="2"/>
  <c r="O200" i="2"/>
  <c r="P200" i="2"/>
  <c r="Q200" i="2"/>
  <c r="N201" i="2"/>
  <c r="O201" i="2"/>
  <c r="P201" i="2"/>
  <c r="Q201" i="2"/>
  <c r="N202" i="2"/>
  <c r="O202" i="2"/>
  <c r="P202" i="2"/>
  <c r="Q202" i="2"/>
  <c r="N203" i="2"/>
  <c r="O203" i="2"/>
  <c r="P203" i="2"/>
  <c r="Q203" i="2"/>
  <c r="N204" i="2"/>
  <c r="O204" i="2"/>
  <c r="P204" i="2"/>
  <c r="Q204" i="2"/>
  <c r="N205" i="2"/>
  <c r="O205" i="2"/>
  <c r="P205" i="2"/>
  <c r="Q205" i="2"/>
  <c r="N206" i="2"/>
  <c r="O206" i="2"/>
  <c r="P206" i="2"/>
  <c r="Q206" i="2"/>
  <c r="N207" i="2"/>
  <c r="O207" i="2"/>
  <c r="P207" i="2"/>
  <c r="Q207" i="2"/>
  <c r="N208" i="2"/>
  <c r="O208" i="2"/>
  <c r="P208" i="2"/>
  <c r="Q208" i="2"/>
  <c r="N209" i="2"/>
  <c r="O209" i="2"/>
  <c r="P209" i="2"/>
  <c r="Q209" i="2"/>
  <c r="N210" i="2"/>
  <c r="O210" i="2"/>
  <c r="P210" i="2"/>
  <c r="Q210" i="2"/>
  <c r="N211" i="2"/>
  <c r="O211" i="2"/>
  <c r="P211" i="2"/>
  <c r="Q211" i="2"/>
  <c r="N212" i="2"/>
  <c r="O212" i="2"/>
  <c r="P212" i="2"/>
  <c r="Q212" i="2"/>
  <c r="N213" i="2"/>
  <c r="O213" i="2"/>
  <c r="P213" i="2"/>
  <c r="Q213" i="2"/>
  <c r="N214" i="2"/>
  <c r="O214" i="2"/>
  <c r="P214" i="2"/>
  <c r="Q214" i="2"/>
  <c r="N215" i="2"/>
  <c r="O215" i="2"/>
  <c r="P215" i="2"/>
  <c r="Q215" i="2"/>
  <c r="N216" i="2"/>
  <c r="O216" i="2"/>
  <c r="P216" i="2"/>
  <c r="Q216" i="2"/>
  <c r="N217" i="2"/>
  <c r="O217" i="2"/>
  <c r="P217" i="2"/>
  <c r="Q217" i="2"/>
  <c r="N218" i="2"/>
  <c r="O218" i="2"/>
  <c r="P218" i="2"/>
  <c r="Q218" i="2"/>
  <c r="N219" i="2"/>
  <c r="O219" i="2"/>
  <c r="P219" i="2"/>
  <c r="Q219" i="2"/>
  <c r="N220" i="2"/>
  <c r="O220" i="2"/>
  <c r="P220" i="2"/>
  <c r="Q220" i="2"/>
  <c r="N221" i="2"/>
  <c r="O221" i="2"/>
  <c r="P221" i="2"/>
  <c r="Q221" i="2"/>
  <c r="N222" i="2"/>
  <c r="O222" i="2"/>
  <c r="P222" i="2"/>
  <c r="Q222" i="2"/>
  <c r="N223" i="2"/>
  <c r="O223" i="2"/>
  <c r="P223" i="2"/>
  <c r="Q223" i="2"/>
  <c r="N224" i="2"/>
  <c r="O224" i="2"/>
  <c r="P224" i="2"/>
  <c r="Q224" i="2"/>
  <c r="N225" i="2"/>
  <c r="O225" i="2"/>
  <c r="P225" i="2"/>
  <c r="Q225" i="2"/>
  <c r="N226" i="2"/>
  <c r="O226" i="2"/>
  <c r="P226" i="2"/>
  <c r="Q226" i="2"/>
  <c r="N227" i="2"/>
  <c r="O227" i="2"/>
  <c r="P227" i="2"/>
  <c r="Q227" i="2"/>
  <c r="N228" i="2"/>
  <c r="O228" i="2"/>
  <c r="P228" i="2"/>
  <c r="Q228" i="2"/>
  <c r="N229" i="2"/>
  <c r="O229" i="2"/>
  <c r="P229" i="2"/>
  <c r="Q229" i="2"/>
  <c r="N230" i="2"/>
  <c r="O230" i="2"/>
  <c r="P230" i="2"/>
  <c r="Q230" i="2"/>
  <c r="N231" i="2"/>
  <c r="O231" i="2"/>
  <c r="P231" i="2"/>
  <c r="Q231" i="2"/>
  <c r="N232" i="2"/>
  <c r="O232" i="2"/>
  <c r="P232" i="2"/>
  <c r="Q232" i="2"/>
  <c r="N233" i="2"/>
  <c r="O233" i="2"/>
  <c r="P233" i="2"/>
  <c r="Q233" i="2"/>
  <c r="N234" i="2"/>
  <c r="O234" i="2"/>
  <c r="P234" i="2"/>
  <c r="Q234" i="2"/>
  <c r="N235" i="2"/>
  <c r="O235" i="2"/>
  <c r="P235" i="2"/>
  <c r="Q235" i="2"/>
  <c r="N236" i="2"/>
  <c r="O236" i="2"/>
  <c r="P236" i="2"/>
  <c r="Q236" i="2"/>
  <c r="N237" i="2"/>
  <c r="O237" i="2"/>
  <c r="P237" i="2"/>
  <c r="Q237" i="2"/>
  <c r="N238" i="2"/>
  <c r="O238" i="2"/>
  <c r="P238" i="2"/>
  <c r="Q238" i="2"/>
  <c r="N239" i="2"/>
  <c r="O239" i="2"/>
  <c r="P239" i="2"/>
  <c r="Q239" i="2"/>
  <c r="N240" i="2"/>
  <c r="O240" i="2"/>
  <c r="P240" i="2"/>
  <c r="Q240" i="2"/>
  <c r="N241" i="2"/>
  <c r="O241" i="2"/>
  <c r="P241" i="2"/>
  <c r="Q241" i="2"/>
  <c r="N242" i="2"/>
  <c r="O242" i="2"/>
  <c r="P242" i="2"/>
  <c r="Q242" i="2"/>
  <c r="N243" i="2"/>
  <c r="O243" i="2"/>
  <c r="P243" i="2"/>
  <c r="Q243" i="2"/>
  <c r="N244" i="2"/>
  <c r="O244" i="2"/>
  <c r="P244" i="2"/>
  <c r="Q244" i="2"/>
  <c r="N245" i="2"/>
  <c r="O245" i="2"/>
  <c r="P245" i="2"/>
  <c r="Q245" i="2"/>
  <c r="N246" i="2"/>
  <c r="O246" i="2"/>
  <c r="P246" i="2"/>
  <c r="Q246" i="2"/>
  <c r="N247" i="2"/>
  <c r="O247" i="2"/>
  <c r="P247" i="2"/>
  <c r="Q247" i="2"/>
  <c r="N248" i="2"/>
  <c r="O248" i="2"/>
  <c r="P248" i="2"/>
  <c r="Q248" i="2"/>
  <c r="N249" i="2"/>
  <c r="O249" i="2"/>
  <c r="P249" i="2"/>
  <c r="Q249" i="2"/>
  <c r="N250" i="2"/>
  <c r="O250" i="2"/>
  <c r="P250" i="2"/>
  <c r="Q250" i="2"/>
  <c r="N251" i="2"/>
  <c r="O251" i="2"/>
  <c r="P251" i="2"/>
  <c r="Q251" i="2"/>
  <c r="N252" i="2"/>
  <c r="O252" i="2"/>
  <c r="P252" i="2"/>
  <c r="Q252" i="2"/>
  <c r="N253" i="2"/>
  <c r="O253" i="2"/>
  <c r="P253" i="2"/>
  <c r="Q253" i="2"/>
  <c r="N254" i="2"/>
  <c r="O254" i="2"/>
  <c r="P254" i="2"/>
  <c r="Q254" i="2"/>
  <c r="N255" i="2"/>
  <c r="O255" i="2"/>
  <c r="P255" i="2"/>
  <c r="Q255" i="2"/>
  <c r="N256" i="2"/>
  <c r="O256" i="2"/>
  <c r="P256" i="2"/>
  <c r="Q256" i="2"/>
  <c r="N257" i="2"/>
  <c r="O257" i="2"/>
  <c r="P257" i="2"/>
  <c r="Q257" i="2"/>
  <c r="N258" i="2"/>
  <c r="O258" i="2"/>
  <c r="P258" i="2"/>
  <c r="Q258" i="2"/>
  <c r="N259" i="2"/>
  <c r="O259" i="2"/>
  <c r="P259" i="2"/>
  <c r="Q259" i="2"/>
  <c r="N260" i="2"/>
  <c r="O260" i="2"/>
  <c r="P260" i="2"/>
  <c r="Q260" i="2"/>
  <c r="N261" i="2"/>
  <c r="O261" i="2"/>
  <c r="P261" i="2"/>
  <c r="Q261" i="2"/>
  <c r="N262" i="2"/>
  <c r="O262" i="2"/>
  <c r="P262" i="2"/>
  <c r="Q262" i="2"/>
  <c r="N263" i="2"/>
  <c r="O263" i="2"/>
  <c r="P263" i="2"/>
  <c r="Q263" i="2"/>
  <c r="N264" i="2"/>
  <c r="O264" i="2"/>
  <c r="P264" i="2"/>
  <c r="Q264" i="2"/>
  <c r="N265" i="2"/>
  <c r="O265" i="2"/>
  <c r="P265" i="2"/>
  <c r="Q265" i="2"/>
  <c r="N266" i="2"/>
  <c r="O266" i="2"/>
  <c r="P266" i="2"/>
  <c r="Q266" i="2"/>
  <c r="N267" i="2"/>
  <c r="O267" i="2"/>
  <c r="P267" i="2"/>
  <c r="Q267" i="2"/>
  <c r="N268" i="2"/>
  <c r="O268" i="2"/>
  <c r="P268" i="2"/>
  <c r="Q268" i="2"/>
  <c r="N269" i="2"/>
  <c r="O269" i="2"/>
  <c r="P269" i="2"/>
  <c r="Q269" i="2"/>
  <c r="N270" i="2"/>
  <c r="O270" i="2"/>
  <c r="P270" i="2"/>
  <c r="Q270" i="2"/>
  <c r="N271" i="2"/>
  <c r="O271" i="2"/>
  <c r="P271" i="2"/>
  <c r="Q271" i="2"/>
  <c r="N272" i="2"/>
  <c r="O272" i="2"/>
  <c r="P272" i="2"/>
  <c r="Q272" i="2"/>
  <c r="N273" i="2"/>
  <c r="O273" i="2"/>
  <c r="P273" i="2"/>
  <c r="Q273" i="2"/>
  <c r="N274" i="2"/>
  <c r="O274" i="2"/>
  <c r="P274" i="2"/>
  <c r="Q274" i="2"/>
  <c r="N275" i="2"/>
  <c r="O275" i="2"/>
  <c r="P275" i="2"/>
  <c r="Q275" i="2"/>
  <c r="N276" i="2"/>
  <c r="O276" i="2"/>
  <c r="P276" i="2"/>
  <c r="Q276" i="2"/>
  <c r="N277" i="2"/>
  <c r="O277" i="2"/>
  <c r="P277" i="2"/>
  <c r="Q277" i="2"/>
  <c r="N278" i="2"/>
  <c r="O278" i="2"/>
  <c r="P278" i="2"/>
  <c r="Q278" i="2"/>
  <c r="N279" i="2"/>
  <c r="O279" i="2"/>
  <c r="P279" i="2"/>
  <c r="Q279" i="2"/>
  <c r="N280" i="2"/>
  <c r="O280" i="2"/>
  <c r="P280" i="2"/>
  <c r="Q280" i="2"/>
  <c r="N281" i="2"/>
  <c r="O281" i="2"/>
  <c r="P281" i="2"/>
  <c r="Q281" i="2"/>
  <c r="N282" i="2"/>
  <c r="O282" i="2"/>
  <c r="P282" i="2"/>
  <c r="Q282" i="2"/>
  <c r="N283" i="2"/>
  <c r="O283" i="2"/>
  <c r="P283" i="2"/>
  <c r="Q283" i="2"/>
  <c r="N284" i="2"/>
  <c r="O284" i="2"/>
  <c r="P284" i="2"/>
  <c r="Q284" i="2"/>
  <c r="N285" i="2"/>
  <c r="O285" i="2"/>
  <c r="P285" i="2"/>
  <c r="Q285" i="2"/>
  <c r="N286" i="2"/>
  <c r="O286" i="2"/>
  <c r="P286" i="2"/>
  <c r="Q286" i="2"/>
  <c r="N287" i="2"/>
  <c r="O287" i="2"/>
  <c r="P287" i="2"/>
  <c r="Q287" i="2"/>
  <c r="N288" i="2"/>
  <c r="O288" i="2"/>
  <c r="P288" i="2"/>
  <c r="Q288" i="2"/>
  <c r="N289" i="2"/>
  <c r="O289" i="2"/>
  <c r="P289" i="2"/>
  <c r="Q289" i="2"/>
  <c r="N290" i="2"/>
  <c r="O290" i="2"/>
  <c r="P290" i="2"/>
  <c r="Q290" i="2"/>
  <c r="N291" i="2"/>
  <c r="O291" i="2"/>
  <c r="P291" i="2"/>
  <c r="Q291" i="2"/>
  <c r="N292" i="2"/>
  <c r="O292" i="2"/>
  <c r="P292" i="2"/>
  <c r="Q292" i="2"/>
  <c r="N293" i="2"/>
  <c r="O293" i="2"/>
  <c r="P293" i="2"/>
  <c r="Q293" i="2"/>
  <c r="N294" i="2"/>
  <c r="O294" i="2"/>
  <c r="P294" i="2"/>
  <c r="Q294" i="2"/>
  <c r="N295" i="2"/>
  <c r="O295" i="2"/>
  <c r="P295" i="2"/>
  <c r="Q295" i="2"/>
  <c r="N296" i="2"/>
  <c r="O296" i="2"/>
  <c r="P296" i="2"/>
  <c r="Q296" i="2"/>
  <c r="N297" i="2"/>
  <c r="O297" i="2"/>
  <c r="P297" i="2"/>
  <c r="Q297" i="2"/>
  <c r="N298" i="2"/>
  <c r="O298" i="2"/>
  <c r="P298" i="2"/>
  <c r="Q298" i="2"/>
  <c r="N299" i="2"/>
  <c r="O299" i="2"/>
  <c r="P299" i="2"/>
  <c r="Q299" i="2"/>
  <c r="N300" i="2"/>
  <c r="O300" i="2"/>
  <c r="P300" i="2"/>
  <c r="Q300" i="2"/>
  <c r="N301" i="2"/>
  <c r="O301" i="2"/>
  <c r="P301" i="2"/>
  <c r="Q301" i="2"/>
  <c r="N302" i="2"/>
  <c r="O302" i="2"/>
  <c r="P302" i="2"/>
  <c r="Q302" i="2"/>
  <c r="N303" i="2"/>
  <c r="O303" i="2"/>
  <c r="P303" i="2"/>
  <c r="Q303" i="2"/>
  <c r="N304" i="2"/>
  <c r="O304" i="2"/>
  <c r="P304" i="2"/>
  <c r="Q304" i="2"/>
  <c r="N305" i="2"/>
  <c r="O305" i="2"/>
  <c r="P305" i="2"/>
  <c r="Q305" i="2"/>
  <c r="N306" i="2"/>
  <c r="O306" i="2"/>
  <c r="P306" i="2"/>
  <c r="Q306" i="2"/>
  <c r="N307" i="2"/>
  <c r="O307" i="2"/>
  <c r="P307" i="2"/>
  <c r="Q307" i="2"/>
  <c r="N308" i="2"/>
  <c r="O308" i="2"/>
  <c r="P308" i="2"/>
  <c r="Q308" i="2"/>
  <c r="N309" i="2"/>
  <c r="O309" i="2"/>
  <c r="P309" i="2"/>
  <c r="Q309" i="2"/>
  <c r="N310" i="2"/>
  <c r="O310" i="2"/>
  <c r="P310" i="2"/>
  <c r="Q310" i="2"/>
  <c r="N311" i="2"/>
  <c r="O311" i="2"/>
  <c r="P311" i="2"/>
  <c r="Q311" i="2"/>
  <c r="N312" i="2"/>
  <c r="O312" i="2"/>
  <c r="P312" i="2"/>
  <c r="Q312" i="2"/>
  <c r="N313" i="2"/>
  <c r="O313" i="2"/>
  <c r="P313" i="2"/>
  <c r="Q313" i="2"/>
  <c r="N314" i="2"/>
  <c r="O314" i="2"/>
  <c r="P314" i="2"/>
  <c r="Q314" i="2"/>
  <c r="N315" i="2"/>
  <c r="O315" i="2"/>
  <c r="P315" i="2"/>
  <c r="Q315" i="2"/>
  <c r="N316" i="2"/>
  <c r="O316" i="2"/>
  <c r="P316" i="2"/>
  <c r="Q316" i="2"/>
  <c r="N317" i="2"/>
  <c r="O317" i="2"/>
  <c r="P317" i="2"/>
  <c r="Q317" i="2"/>
  <c r="N318" i="2"/>
  <c r="O318" i="2"/>
  <c r="P318" i="2"/>
  <c r="Q318" i="2"/>
  <c r="N319" i="2"/>
  <c r="O319" i="2"/>
  <c r="P319" i="2"/>
  <c r="Q319" i="2"/>
  <c r="N320" i="2"/>
  <c r="O320" i="2"/>
  <c r="P320" i="2"/>
  <c r="Q320" i="2"/>
  <c r="N321" i="2"/>
  <c r="O321" i="2"/>
  <c r="P321" i="2"/>
  <c r="Q321" i="2"/>
  <c r="N322" i="2"/>
  <c r="O322" i="2"/>
  <c r="P322" i="2"/>
  <c r="Q322" i="2"/>
  <c r="N323" i="2"/>
  <c r="O323" i="2"/>
  <c r="P323" i="2"/>
  <c r="Q323" i="2"/>
  <c r="N324" i="2"/>
  <c r="O324" i="2"/>
  <c r="P324" i="2"/>
  <c r="Q324" i="2"/>
  <c r="N325" i="2"/>
  <c r="O325" i="2"/>
  <c r="P325" i="2"/>
  <c r="Q325" i="2"/>
  <c r="N326" i="2"/>
  <c r="O326" i="2"/>
  <c r="P326" i="2"/>
  <c r="Q326" i="2"/>
  <c r="N327" i="2"/>
  <c r="O327" i="2"/>
  <c r="P327" i="2"/>
  <c r="Q327" i="2"/>
  <c r="N328" i="2"/>
  <c r="O328" i="2"/>
  <c r="P328" i="2"/>
  <c r="Q328" i="2"/>
  <c r="N329" i="2"/>
  <c r="O329" i="2"/>
  <c r="P329" i="2"/>
  <c r="Q329" i="2"/>
  <c r="N330" i="2"/>
  <c r="O330" i="2"/>
  <c r="P330" i="2"/>
  <c r="Q330" i="2"/>
  <c r="N331" i="2"/>
  <c r="O331" i="2"/>
  <c r="P331" i="2"/>
  <c r="Q331" i="2"/>
  <c r="N332" i="2"/>
  <c r="O332" i="2"/>
  <c r="P332" i="2"/>
  <c r="Q332" i="2"/>
  <c r="N333" i="2"/>
  <c r="O333" i="2"/>
  <c r="P333" i="2"/>
  <c r="Q333" i="2"/>
  <c r="N334" i="2"/>
  <c r="O334" i="2"/>
  <c r="P334" i="2"/>
  <c r="Q334" i="2"/>
  <c r="N335" i="2"/>
  <c r="O335" i="2"/>
  <c r="P335" i="2"/>
  <c r="Q335" i="2"/>
  <c r="N336" i="2"/>
  <c r="O336" i="2"/>
  <c r="P336" i="2"/>
  <c r="Q336" i="2"/>
  <c r="N337" i="2"/>
  <c r="O337" i="2"/>
  <c r="P337" i="2"/>
  <c r="Q337" i="2"/>
  <c r="N338" i="2"/>
  <c r="O338" i="2"/>
  <c r="P338" i="2"/>
  <c r="Q338" i="2"/>
  <c r="N339" i="2"/>
  <c r="O339" i="2"/>
  <c r="P339" i="2"/>
  <c r="Q339" i="2"/>
  <c r="N340" i="2"/>
  <c r="O340" i="2"/>
  <c r="P340" i="2"/>
  <c r="Q340" i="2"/>
  <c r="N341" i="2"/>
  <c r="O341" i="2"/>
  <c r="P341" i="2"/>
  <c r="Q341" i="2"/>
  <c r="N342" i="2"/>
  <c r="O342" i="2"/>
  <c r="P342" i="2"/>
  <c r="Q342" i="2"/>
  <c r="N343" i="2"/>
  <c r="O343" i="2"/>
  <c r="P343" i="2"/>
  <c r="Q343" i="2"/>
  <c r="N344" i="2"/>
  <c r="O344" i="2"/>
  <c r="P344" i="2"/>
  <c r="Q344" i="2"/>
  <c r="N345" i="2"/>
  <c r="O345" i="2"/>
  <c r="P345" i="2"/>
  <c r="Q345" i="2"/>
  <c r="N346" i="2"/>
  <c r="O346" i="2"/>
  <c r="P346" i="2"/>
  <c r="Q346" i="2"/>
  <c r="N347" i="2"/>
  <c r="O347" i="2"/>
  <c r="P347" i="2"/>
  <c r="Q347" i="2"/>
  <c r="N348" i="2"/>
  <c r="O348" i="2"/>
  <c r="P348" i="2"/>
  <c r="Q348" i="2"/>
  <c r="N349" i="2"/>
  <c r="O349" i="2"/>
  <c r="P349" i="2"/>
  <c r="Q349" i="2"/>
  <c r="N350" i="2"/>
  <c r="O350" i="2"/>
  <c r="P350" i="2"/>
  <c r="Q350" i="2"/>
  <c r="N351" i="2"/>
  <c r="O351" i="2"/>
  <c r="P351" i="2"/>
  <c r="Q351" i="2"/>
  <c r="N352" i="2"/>
  <c r="O352" i="2"/>
  <c r="P352" i="2"/>
  <c r="Q352" i="2"/>
  <c r="N353" i="2"/>
  <c r="O353" i="2"/>
  <c r="P353" i="2"/>
  <c r="Q353" i="2"/>
  <c r="N354" i="2"/>
  <c r="O354" i="2"/>
  <c r="P354" i="2"/>
  <c r="Q354" i="2"/>
  <c r="N355" i="2"/>
  <c r="O355" i="2"/>
  <c r="P355" i="2"/>
  <c r="Q355" i="2"/>
  <c r="N356" i="2"/>
  <c r="O356" i="2"/>
  <c r="P356" i="2"/>
  <c r="Q356" i="2"/>
  <c r="N357" i="2"/>
  <c r="O357" i="2"/>
  <c r="P357" i="2"/>
  <c r="Q357" i="2"/>
  <c r="N358" i="2"/>
  <c r="O358" i="2"/>
  <c r="P358" i="2"/>
  <c r="Q358" i="2"/>
  <c r="N359" i="2"/>
  <c r="O359" i="2"/>
  <c r="P359" i="2"/>
  <c r="Q359" i="2"/>
  <c r="N360" i="2"/>
  <c r="O360" i="2"/>
  <c r="P360" i="2"/>
  <c r="Q360" i="2"/>
  <c r="N361" i="2"/>
  <c r="O361" i="2"/>
  <c r="P361" i="2"/>
  <c r="Q361" i="2"/>
  <c r="N362" i="2"/>
  <c r="O362" i="2" s="1"/>
  <c r="N363" i="2"/>
  <c r="O363" i="2"/>
  <c r="P363" i="2"/>
  <c r="Q363" i="2"/>
  <c r="N364" i="2"/>
  <c r="O364" i="2"/>
  <c r="P364" i="2"/>
  <c r="Q364" i="2"/>
  <c r="N365" i="2"/>
  <c r="O365" i="2"/>
  <c r="P365" i="2"/>
  <c r="Q365" i="2"/>
  <c r="N366" i="2"/>
  <c r="O366" i="2"/>
  <c r="P366" i="2"/>
  <c r="Q366" i="2"/>
  <c r="N367" i="2"/>
  <c r="O367" i="2"/>
  <c r="P367" i="2"/>
  <c r="Q367" i="2"/>
  <c r="N368" i="2"/>
  <c r="O368" i="2"/>
  <c r="P368" i="2"/>
  <c r="Q368" i="2"/>
  <c r="N369" i="2"/>
  <c r="O369" i="2"/>
  <c r="P369" i="2"/>
  <c r="Q369" i="2"/>
  <c r="N5" i="2"/>
  <c r="Q5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5" i="2"/>
  <c r="Q3" i="2"/>
  <c r="P3" i="2"/>
  <c r="O3" i="2"/>
  <c r="G11" i="2"/>
  <c r="G5" i="2"/>
  <c r="G17" i="2"/>
  <c r="G15" i="2"/>
  <c r="G10" i="2"/>
  <c r="G9" i="2"/>
  <c r="G7" i="2"/>
  <c r="G6" i="2"/>
  <c r="G4" i="2"/>
  <c r="L19" i="1"/>
  <c r="O19" i="1"/>
  <c r="P15" i="1" s="1"/>
  <c r="P17" i="1" s="1"/>
  <c r="G13" i="1"/>
  <c r="G7" i="1"/>
  <c r="Q7" i="2" l="1"/>
  <c r="P7" i="2"/>
  <c r="Q6" i="2"/>
  <c r="Q9" i="2"/>
  <c r="P9" i="2"/>
  <c r="Q8" i="2"/>
  <c r="P8" i="2"/>
  <c r="P6" i="2"/>
  <c r="Q362" i="2"/>
  <c r="P362" i="2"/>
  <c r="P4" i="2"/>
  <c r="O4" i="2"/>
  <c r="P5" i="2"/>
  <c r="O5" i="2"/>
  <c r="G20" i="2"/>
  <c r="G19" i="2"/>
  <c r="G12" i="2"/>
  <c r="G18" i="2"/>
  <c r="G13" i="2"/>
  <c r="G14" i="2"/>
  <c r="G8" i="2"/>
  <c r="G16" i="2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L15" i="1"/>
  <c r="L17" i="1" s="1"/>
  <c r="N15" i="1"/>
  <c r="N17" i="1" s="1"/>
  <c r="G17" i="1"/>
  <c r="C19" i="1" s="1"/>
  <c r="G21" i="2" l="1"/>
  <c r="G19" i="1"/>
  <c r="G22" i="2" l="1"/>
  <c r="G23" i="2" l="1"/>
  <c r="G24" i="2" l="1"/>
  <c r="G25" i="2" l="1"/>
  <c r="G26" i="2" l="1"/>
  <c r="G27" i="2" l="1"/>
  <c r="G28" i="2" l="1"/>
  <c r="G29" i="2" l="1"/>
  <c r="G30" i="2" l="1"/>
  <c r="G31" i="2" l="1"/>
  <c r="G32" i="2" l="1"/>
  <c r="G33" i="2" l="1"/>
  <c r="G34" i="2" l="1"/>
  <c r="G35" i="2" l="1"/>
  <c r="G36" i="2" l="1"/>
  <c r="G37" i="2" l="1"/>
  <c r="G38" i="2" l="1"/>
  <c r="G39" i="2" l="1"/>
  <c r="G40" i="2" l="1"/>
  <c r="G41" i="2" l="1"/>
  <c r="G42" i="2" l="1"/>
  <c r="G43" i="2" l="1"/>
  <c r="G44" i="2" l="1"/>
  <c r="G45" i="2" l="1"/>
  <c r="G46" i="2" l="1"/>
  <c r="G47" i="2" l="1"/>
  <c r="G48" i="2" l="1"/>
  <c r="G49" i="2" l="1"/>
  <c r="G50" i="2" l="1"/>
  <c r="G51" i="2" l="1"/>
  <c r="G52" i="2" l="1"/>
  <c r="G53" i="2" l="1"/>
  <c r="G54" i="2" l="1"/>
  <c r="G55" i="2" l="1"/>
  <c r="G56" i="2" l="1"/>
  <c r="G57" i="2" l="1"/>
  <c r="G58" i="2" l="1"/>
  <c r="G59" i="2" l="1"/>
  <c r="G60" i="2" l="1"/>
  <c r="G61" i="2" l="1"/>
  <c r="G62" i="2" l="1"/>
  <c r="G63" i="2" l="1"/>
  <c r="G64" i="2" l="1"/>
  <c r="G65" i="2" l="1"/>
  <c r="G66" i="2" l="1"/>
  <c r="G67" i="2" l="1"/>
  <c r="G68" i="2" l="1"/>
  <c r="G69" i="2" l="1"/>
  <c r="G70" i="2" l="1"/>
  <c r="G71" i="2" l="1"/>
  <c r="G72" i="2" l="1"/>
  <c r="G73" i="2" l="1"/>
  <c r="G74" i="2" l="1"/>
  <c r="G75" i="2" l="1"/>
  <c r="G76" i="2" l="1"/>
  <c r="G77" i="2" l="1"/>
  <c r="G78" i="2" l="1"/>
  <c r="G79" i="2" l="1"/>
  <c r="G80" i="2" l="1"/>
  <c r="G81" i="2" l="1"/>
  <c r="G82" i="2" l="1"/>
  <c r="G83" i="2" l="1"/>
  <c r="G84" i="2" l="1"/>
  <c r="G85" i="2" l="1"/>
  <c r="G86" i="2" l="1"/>
  <c r="G87" i="2" l="1"/>
  <c r="G88" i="2" l="1"/>
  <c r="G89" i="2" l="1"/>
  <c r="G90" i="2" l="1"/>
  <c r="G91" i="2" l="1"/>
  <c r="G92" i="2" l="1"/>
  <c r="G93" i="2" l="1"/>
  <c r="G94" i="2" l="1"/>
  <c r="G95" i="2" l="1"/>
  <c r="G96" i="2" l="1"/>
  <c r="G97" i="2" l="1"/>
  <c r="G98" i="2" l="1"/>
  <c r="G99" i="2" l="1"/>
  <c r="G100" i="2" l="1"/>
  <c r="G101" i="2" l="1"/>
  <c r="G102" i="2" l="1"/>
  <c r="G103" i="2" l="1"/>
  <c r="G104" i="2" l="1"/>
  <c r="G105" i="2" l="1"/>
  <c r="G106" i="2" l="1"/>
  <c r="G107" i="2" l="1"/>
  <c r="G108" i="2" l="1"/>
  <c r="G109" i="2" l="1"/>
  <c r="G110" i="2" l="1"/>
  <c r="G111" i="2" l="1"/>
  <c r="G112" i="2" l="1"/>
  <c r="G113" i="2" l="1"/>
  <c r="G114" i="2" l="1"/>
  <c r="G115" i="2" l="1"/>
  <c r="G116" i="2" l="1"/>
  <c r="G117" i="2" l="1"/>
  <c r="G118" i="2" l="1"/>
  <c r="G119" i="2" l="1"/>
  <c r="G120" i="2" l="1"/>
  <c r="G121" i="2" l="1"/>
  <c r="G122" i="2" l="1"/>
  <c r="G123" i="2" l="1"/>
  <c r="G124" i="2" l="1"/>
  <c r="G125" i="2" l="1"/>
  <c r="G126" i="2" l="1"/>
  <c r="G127" i="2" l="1"/>
  <c r="G128" i="2" l="1"/>
  <c r="G129" i="2" l="1"/>
  <c r="G130" i="2" l="1"/>
  <c r="G131" i="2" l="1"/>
  <c r="G132" i="2" l="1"/>
  <c r="G133" i="2" l="1"/>
  <c r="G134" i="2" l="1"/>
  <c r="G135" i="2" l="1"/>
  <c r="G136" i="2" l="1"/>
  <c r="G137" i="2" l="1"/>
  <c r="G138" i="2" l="1"/>
  <c r="G139" i="2" l="1"/>
  <c r="G140" i="2" l="1"/>
  <c r="G141" i="2" l="1"/>
  <c r="G142" i="2" l="1"/>
  <c r="G143" i="2" l="1"/>
  <c r="G144" i="2" l="1"/>
  <c r="G145" i="2" l="1"/>
  <c r="G146" i="2" l="1"/>
  <c r="G147" i="2" l="1"/>
  <c r="G148" i="2" l="1"/>
  <c r="G149" i="2" l="1"/>
  <c r="G150" i="2" l="1"/>
  <c r="G151" i="2" l="1"/>
  <c r="G152" i="2" l="1"/>
  <c r="G153" i="2" l="1"/>
  <c r="G154" i="2" l="1"/>
  <c r="G155" i="2" l="1"/>
  <c r="G156" i="2" l="1"/>
  <c r="G157" i="2" l="1"/>
  <c r="G158" i="2" l="1"/>
  <c r="G159" i="2" l="1"/>
  <c r="G160" i="2" l="1"/>
  <c r="G161" i="2" l="1"/>
  <c r="G162" i="2" l="1"/>
  <c r="G163" i="2" l="1"/>
  <c r="G164" i="2" l="1"/>
  <c r="G165" i="2" l="1"/>
  <c r="G166" i="2" l="1"/>
  <c r="G167" i="2" l="1"/>
  <c r="G168" i="2" l="1"/>
  <c r="G169" i="2" l="1"/>
  <c r="G170" i="2" l="1"/>
  <c r="G171" i="2" l="1"/>
  <c r="G172" i="2" l="1"/>
  <c r="G173" i="2" l="1"/>
  <c r="G174" i="2" l="1"/>
  <c r="G175" i="2" l="1"/>
  <c r="G176" i="2" l="1"/>
  <c r="G177" i="2" l="1"/>
  <c r="G178" i="2" l="1"/>
  <c r="G179" i="2" l="1"/>
  <c r="G180" i="2" l="1"/>
  <c r="G181" i="2" l="1"/>
  <c r="G182" i="2" l="1"/>
  <c r="G183" i="2" l="1"/>
  <c r="G184" i="2" l="1"/>
  <c r="G185" i="2" l="1"/>
  <c r="G186" i="2" l="1"/>
  <c r="G187" i="2" l="1"/>
  <c r="G188" i="2" l="1"/>
  <c r="G189" i="2" l="1"/>
  <c r="G190" i="2" l="1"/>
  <c r="G191" i="2" l="1"/>
  <c r="G192" i="2" l="1"/>
  <c r="G193" i="2" l="1"/>
  <c r="G194" i="2" l="1"/>
  <c r="G195" i="2" l="1"/>
  <c r="G196" i="2" l="1"/>
  <c r="G197" i="2" l="1"/>
  <c r="G198" i="2" l="1"/>
  <c r="G199" i="2" l="1"/>
  <c r="G200" i="2" l="1"/>
  <c r="G201" i="2" l="1"/>
  <c r="G202" i="2" l="1"/>
  <c r="G203" i="2" l="1"/>
  <c r="G204" i="2" l="1"/>
  <c r="G205" i="2" l="1"/>
  <c r="G206" i="2" l="1"/>
  <c r="G207" i="2" l="1"/>
  <c r="G208" i="2" l="1"/>
  <c r="G209" i="2" l="1"/>
  <c r="G210" i="2" l="1"/>
  <c r="G211" i="2" l="1"/>
  <c r="G212" i="2" l="1"/>
  <c r="G213" i="2" l="1"/>
  <c r="G214" i="2" l="1"/>
  <c r="G215" i="2" l="1"/>
  <c r="G216" i="2" l="1"/>
  <c r="G217" i="2" l="1"/>
  <c r="G218" i="2" l="1"/>
  <c r="G219" i="2" l="1"/>
  <c r="G220" i="2" l="1"/>
  <c r="G221" i="2" l="1"/>
  <c r="G222" i="2" l="1"/>
  <c r="G223" i="2" l="1"/>
  <c r="G224" i="2" l="1"/>
  <c r="G225" i="2" l="1"/>
  <c r="G226" i="2" l="1"/>
  <c r="G227" i="2" l="1"/>
  <c r="G228" i="2" l="1"/>
  <c r="G229" i="2" l="1"/>
  <c r="G230" i="2" l="1"/>
  <c r="G231" i="2" l="1"/>
  <c r="G232" i="2" l="1"/>
  <c r="G233" i="2" l="1"/>
  <c r="G234" i="2" l="1"/>
  <c r="G235" i="2" l="1"/>
  <c r="G236" i="2" l="1"/>
  <c r="G237" i="2" l="1"/>
  <c r="G238" i="2" l="1"/>
  <c r="G239" i="2" l="1"/>
  <c r="G240" i="2" l="1"/>
  <c r="G241" i="2" l="1"/>
  <c r="G242" i="2" l="1"/>
  <c r="G243" i="2" l="1"/>
  <c r="G244" i="2" l="1"/>
  <c r="G245" i="2" l="1"/>
  <c r="G246" i="2" l="1"/>
  <c r="G247" i="2" l="1"/>
  <c r="G248" i="2" l="1"/>
  <c r="G249" i="2" l="1"/>
  <c r="G250" i="2" l="1"/>
  <c r="G251" i="2" l="1"/>
  <c r="G252" i="2" l="1"/>
  <c r="G253" i="2" l="1"/>
  <c r="G254" i="2" l="1"/>
  <c r="G255" i="2" l="1"/>
  <c r="G256" i="2" l="1"/>
  <c r="G257" i="2" l="1"/>
  <c r="G258" i="2" l="1"/>
  <c r="G259" i="2" l="1"/>
  <c r="G260" i="2" l="1"/>
  <c r="G261" i="2" l="1"/>
  <c r="G262" i="2" l="1"/>
  <c r="G263" i="2" l="1"/>
  <c r="G264" i="2" l="1"/>
  <c r="G265" i="2" l="1"/>
  <c r="G266" i="2" l="1"/>
  <c r="G267" i="2" l="1"/>
  <c r="G268" i="2" l="1"/>
  <c r="G269" i="2" l="1"/>
  <c r="G270" i="2" l="1"/>
  <c r="G271" i="2" l="1"/>
  <c r="G272" i="2" l="1"/>
  <c r="G273" i="2" l="1"/>
  <c r="G274" i="2" l="1"/>
  <c r="G275" i="2" l="1"/>
  <c r="G276" i="2" l="1"/>
  <c r="G277" i="2" l="1"/>
  <c r="G278" i="2" l="1"/>
  <c r="G279" i="2" l="1"/>
  <c r="G280" i="2" l="1"/>
  <c r="G281" i="2" l="1"/>
  <c r="G282" i="2" l="1"/>
  <c r="G283" i="2" l="1"/>
  <c r="G284" i="2" l="1"/>
  <c r="G285" i="2" l="1"/>
  <c r="G286" i="2" l="1"/>
  <c r="G287" i="2" l="1"/>
  <c r="G288" i="2" l="1"/>
  <c r="G289" i="2" l="1"/>
  <c r="G290" i="2" l="1"/>
  <c r="G291" i="2" l="1"/>
  <c r="G292" i="2" l="1"/>
  <c r="G293" i="2" l="1"/>
  <c r="G294" i="2" l="1"/>
  <c r="G295" i="2" l="1"/>
  <c r="G296" i="2" l="1"/>
  <c r="G297" i="2" l="1"/>
  <c r="G298" i="2" l="1"/>
  <c r="G299" i="2" l="1"/>
  <c r="G300" i="2" l="1"/>
  <c r="G301" i="2" l="1"/>
  <c r="G302" i="2" l="1"/>
  <c r="G303" i="2" l="1"/>
  <c r="G304" i="2" l="1"/>
  <c r="G305" i="2" l="1"/>
  <c r="G306" i="2" l="1"/>
  <c r="G307" i="2" l="1"/>
  <c r="G308" i="2" l="1"/>
  <c r="G309" i="2" l="1"/>
  <c r="G310" i="2" l="1"/>
  <c r="G311" i="2" l="1"/>
  <c r="G312" i="2" l="1"/>
  <c r="G313" i="2" l="1"/>
  <c r="G314" i="2" l="1"/>
  <c r="G315" i="2" l="1"/>
  <c r="G316" i="2" l="1"/>
  <c r="G317" i="2" l="1"/>
  <c r="G318" i="2" l="1"/>
  <c r="G319" i="2" l="1"/>
  <c r="G320" i="2" l="1"/>
  <c r="G321" i="2" l="1"/>
  <c r="G322" i="2" l="1"/>
  <c r="G323" i="2" l="1"/>
  <c r="G324" i="2" l="1"/>
  <c r="G325" i="2" l="1"/>
  <c r="G326" i="2" l="1"/>
  <c r="G327" i="2" l="1"/>
  <c r="G328" i="2" l="1"/>
  <c r="G329" i="2" l="1"/>
  <c r="G330" i="2" l="1"/>
  <c r="G331" i="2" l="1"/>
  <c r="G332" i="2" l="1"/>
  <c r="G333" i="2" l="1"/>
  <c r="G334" i="2" l="1"/>
  <c r="G335" i="2" l="1"/>
  <c r="G336" i="2" l="1"/>
  <c r="G337" i="2" l="1"/>
  <c r="G338" i="2" l="1"/>
  <c r="G339" i="2" l="1"/>
  <c r="G340" i="2" l="1"/>
  <c r="G341" i="2" l="1"/>
  <c r="G342" i="2" l="1"/>
  <c r="G343" i="2" l="1"/>
  <c r="G344" i="2" l="1"/>
  <c r="G345" i="2" l="1"/>
  <c r="G346" i="2" l="1"/>
  <c r="G347" i="2" l="1"/>
  <c r="G348" i="2" l="1"/>
  <c r="G349" i="2" l="1"/>
  <c r="G350" i="2" l="1"/>
  <c r="G351" i="2" l="1"/>
  <c r="G352" i="2" l="1"/>
  <c r="G353" i="2" l="1"/>
  <c r="G354" i="2" l="1"/>
  <c r="G355" i="2" l="1"/>
  <c r="G356" i="2" l="1"/>
  <c r="G357" i="2" l="1"/>
  <c r="G358" i="2" l="1"/>
  <c r="G359" i="2" l="1"/>
  <c r="G360" i="2" l="1"/>
  <c r="G361" i="2" l="1"/>
  <c r="G362" i="2" l="1"/>
  <c r="G363" i="2" l="1"/>
  <c r="G364" i="2" l="1"/>
  <c r="G365" i="2" l="1"/>
  <c r="G366" i="2" l="1"/>
  <c r="G367" i="2" l="1"/>
  <c r="G369" i="2" l="1"/>
  <c r="G368" i="2"/>
</calcChain>
</file>

<file path=xl/sharedStrings.xml><?xml version="1.0" encoding="utf-8"?>
<sst xmlns="http://schemas.openxmlformats.org/spreadsheetml/2006/main" count="2239" uniqueCount="48">
  <si>
    <t>開始日</t>
    <rPh sb="0" eb="2">
      <t>カイシ</t>
    </rPh>
    <rPh sb="2" eb="3">
      <t>ビ</t>
    </rPh>
    <phoneticPr fontId="2"/>
  </si>
  <si>
    <t>終了日</t>
    <rPh sb="0" eb="3">
      <t>シュウリョウビ</t>
    </rPh>
    <phoneticPr fontId="2"/>
  </si>
  <si>
    <t>期間</t>
    <rPh sb="0" eb="2">
      <t>キカン</t>
    </rPh>
    <phoneticPr fontId="2"/>
  </si>
  <si>
    <t>１日の 減量幅</t>
    <rPh sb="1" eb="2">
      <t>ニチ</t>
    </rPh>
    <rPh sb="4" eb="7">
      <t>ゲンリョウハバ</t>
    </rPh>
    <phoneticPr fontId="2"/>
  </si>
  <si>
    <t>目標体重</t>
    <rPh sb="0" eb="2">
      <t>モクヒョウ</t>
    </rPh>
    <rPh sb="2" eb="4">
      <t>タイジュウ</t>
    </rPh>
    <phoneticPr fontId="2"/>
  </si>
  <si>
    <t>開始体重</t>
    <rPh sb="0" eb="2">
      <t>カイシ</t>
    </rPh>
    <rPh sb="2" eb="4">
      <t>タイジュウ</t>
    </rPh>
    <phoneticPr fontId="2"/>
  </si>
  <si>
    <t>目標設定</t>
    <rPh sb="0" eb="2">
      <t>モクヒョウ</t>
    </rPh>
    <rPh sb="2" eb="4">
      <t>セッテイ</t>
    </rPh>
    <phoneticPr fontId="2"/>
  </si>
  <si>
    <t>性別</t>
    <rPh sb="0" eb="2">
      <t>セイベツ</t>
    </rPh>
    <phoneticPr fontId="2"/>
  </si>
  <si>
    <t>男</t>
  </si>
  <si>
    <t>身長</t>
    <rPh sb="0" eb="2">
      <t>シンチョウ</t>
    </rPh>
    <phoneticPr fontId="2"/>
  </si>
  <si>
    <t>年齢</t>
    <rPh sb="0" eb="2">
      <t>ネンレイ</t>
    </rPh>
    <phoneticPr fontId="2"/>
  </si>
  <si>
    <t>タンパク質</t>
    <rPh sb="4" eb="5">
      <t>シツ</t>
    </rPh>
    <phoneticPr fontId="2"/>
  </si>
  <si>
    <t>脂質</t>
    <rPh sb="0" eb="2">
      <t>シシツ</t>
    </rPh>
    <phoneticPr fontId="2"/>
  </si>
  <si>
    <t>炭水化物</t>
    <rPh sb="0" eb="4">
      <t>タンスイカブツ</t>
    </rPh>
    <phoneticPr fontId="2"/>
  </si>
  <si>
    <t>栄養素</t>
    <rPh sb="0" eb="3">
      <t>エイヨウソ</t>
    </rPh>
    <phoneticPr fontId="2"/>
  </si>
  <si>
    <t>カロリー</t>
    <phoneticPr fontId="2"/>
  </si>
  <si>
    <t>摂取 g</t>
    <rPh sb="0" eb="2">
      <t>セッシュ</t>
    </rPh>
    <phoneticPr fontId="2"/>
  </si>
  <si>
    <t>摂取比率</t>
    <rPh sb="0" eb="2">
      <t>セッシュ</t>
    </rPh>
    <rPh sb="2" eb="4">
      <t>ヒリツ</t>
    </rPh>
    <phoneticPr fontId="2"/>
  </si>
  <si>
    <t>基礎代謝を
カバー
するための
栄養摂取量</t>
    <rPh sb="0" eb="4">
      <t>キソタイシャ</t>
    </rPh>
    <rPh sb="16" eb="20">
      <t>エイヨウセッシュ</t>
    </rPh>
    <rPh sb="20" eb="21">
      <t>リョウ</t>
    </rPh>
    <phoneticPr fontId="2"/>
  </si>
  <si>
    <t>日</t>
    <rPh sb="0" eb="1">
      <t>ヒ</t>
    </rPh>
    <phoneticPr fontId="2"/>
  </si>
  <si>
    <t>体重</t>
    <rPh sb="0" eb="2">
      <t>タイジュウ</t>
    </rPh>
    <phoneticPr fontId="2"/>
  </si>
  <si>
    <t>体脂肪率</t>
    <rPh sb="0" eb="4">
      <t>タイシボウリツ</t>
    </rPh>
    <phoneticPr fontId="2"/>
  </si>
  <si>
    <t>BMI指数</t>
    <rPh sb="3" eb="5">
      <t>シスウ</t>
    </rPh>
    <phoneticPr fontId="2"/>
  </si>
  <si>
    <t>普通</t>
    <rPh sb="0" eb="2">
      <t>フツウ</t>
    </rPh>
    <phoneticPr fontId="1"/>
  </si>
  <si>
    <t>やせ</t>
    <phoneticPr fontId="2"/>
  </si>
  <si>
    <t>前日比</t>
    <rPh sb="0" eb="3">
      <t>ゼンジツヒ</t>
    </rPh>
    <phoneticPr fontId="2"/>
  </si>
  <si>
    <t>ー</t>
    <phoneticPr fontId="2"/>
  </si>
  <si>
    <t>栄養素 摂取量 目安</t>
    <rPh sb="0" eb="3">
      <t>エイヨウソ</t>
    </rPh>
    <rPh sb="4" eb="7">
      <t>セッシュリョウ</t>
    </rPh>
    <rPh sb="8" eb="10">
      <t>メヤス</t>
    </rPh>
    <phoneticPr fontId="2"/>
  </si>
  <si>
    <t>基礎代謝
目安</t>
    <rPh sb="0" eb="4">
      <t>キソタイシャ</t>
    </rPh>
    <rPh sb="5" eb="7">
      <t>メヤス</t>
    </rPh>
    <phoneticPr fontId="2"/>
  </si>
  <si>
    <t>減量幅</t>
    <rPh sb="0" eb="3">
      <t>ゲンリョウハバ</t>
    </rPh>
    <phoneticPr fontId="2"/>
  </si>
  <si>
    <t>アンダーカロリー</t>
    <phoneticPr fontId="2"/>
  </si>
  <si>
    <t>＝</t>
    <phoneticPr fontId="2"/>
  </si>
  <si>
    <t>基礎代謝</t>
    <rPh sb="0" eb="4">
      <t>キソタイシャ</t>
    </rPh>
    <phoneticPr fontId="2"/>
  </si>
  <si>
    <t>食事摂取カロリー</t>
    <rPh sb="0" eb="2">
      <t>ショクジ</t>
    </rPh>
    <rPh sb="2" eb="4">
      <t>セッシュ</t>
    </rPh>
    <phoneticPr fontId="2"/>
  </si>
  <si>
    <t>活動代謝</t>
    <rPh sb="0" eb="2">
      <t>カツドウ</t>
    </rPh>
    <rPh sb="2" eb="4">
      <t>タイシャ</t>
    </rPh>
    <phoneticPr fontId="2"/>
  </si>
  <si>
    <t>・アンダーカロリー [kcal] は １日の活動で消費する</t>
    <rPh sb="20" eb="21">
      <t>ニチ</t>
    </rPh>
    <rPh sb="22" eb="24">
      <t>カツドウ</t>
    </rPh>
    <rPh sb="25" eb="27">
      <t>ショウヒ</t>
    </rPh>
    <phoneticPr fontId="2"/>
  </si>
  <si>
    <t>・上記のことから、無理なく 活動代謝を稼げるように 期間を設定すべきである</t>
    <rPh sb="1" eb="3">
      <t>ジョウキ</t>
    </rPh>
    <rPh sb="9" eb="11">
      <t>ムリ</t>
    </rPh>
    <rPh sb="14" eb="16">
      <t>カツドウ</t>
    </rPh>
    <rPh sb="16" eb="18">
      <t>タイシャ</t>
    </rPh>
    <rPh sb="19" eb="20">
      <t>カセ</t>
    </rPh>
    <rPh sb="26" eb="28">
      <t>キカン</t>
    </rPh>
    <rPh sb="29" eb="31">
      <t>セッテイ</t>
    </rPh>
    <phoneticPr fontId="2"/>
  </si>
  <si>
    <t>・逆に言えば、初期設定の時点で 無理な減量かどうかが 判断できる</t>
    <rPh sb="1" eb="2">
      <t>ギャク</t>
    </rPh>
    <rPh sb="3" eb="4">
      <t>イ</t>
    </rPh>
    <rPh sb="7" eb="9">
      <t>ショキ</t>
    </rPh>
    <rPh sb="9" eb="11">
      <t>セッテイ</t>
    </rPh>
    <rPh sb="12" eb="14">
      <t>ジテン</t>
    </rPh>
    <rPh sb="16" eb="18">
      <t>ムリ</t>
    </rPh>
    <rPh sb="19" eb="21">
      <t>ゲンリョウ</t>
    </rPh>
    <rPh sb="27" eb="29">
      <t>ハンダン</t>
    </rPh>
    <phoneticPr fontId="2"/>
  </si>
  <si>
    <t>・ダイエットの原則は「 摂取カロリー ＜ 消費カロリー（基礎代謝＋活動代謝）」</t>
    <rPh sb="7" eb="9">
      <t>ゲンソク</t>
    </rPh>
    <rPh sb="12" eb="14">
      <t>セッシュ</t>
    </rPh>
    <rPh sb="21" eb="23">
      <t>ショウヒ</t>
    </rPh>
    <rPh sb="28" eb="30">
      <t>キソ</t>
    </rPh>
    <rPh sb="30" eb="32">
      <t>タイシャ</t>
    </rPh>
    <rPh sb="33" eb="35">
      <t>カツドウ</t>
    </rPh>
    <rPh sb="35" eb="37">
      <t>タイシャ</t>
    </rPh>
    <phoneticPr fontId="2"/>
  </si>
  <si>
    <t>・期間 と 減量幅 [kg] を決めれば、１日あたりの 減量幅 [kg] と そのための アンダーカロリー [kcal] が分かる</t>
    <rPh sb="1" eb="3">
      <t>キカン</t>
    </rPh>
    <rPh sb="6" eb="9">
      <t>ゲンリョウハバ</t>
    </rPh>
    <rPh sb="16" eb="17">
      <t>キ</t>
    </rPh>
    <phoneticPr fontId="2"/>
  </si>
  <si>
    <t>・健康維持のため、基礎代謝 [kcal ] を カバーできるよう 食事摂取する（できるだけ PFCバランスを意識）</t>
    <rPh sb="1" eb="3">
      <t>ケンコウ</t>
    </rPh>
    <rPh sb="3" eb="5">
      <t>イジ</t>
    </rPh>
    <rPh sb="9" eb="13">
      <t>キソタイシャ</t>
    </rPh>
    <rPh sb="33" eb="35">
      <t>ショクジ</t>
    </rPh>
    <rPh sb="35" eb="37">
      <t>セッシュ</t>
    </rPh>
    <rPh sb="54" eb="56">
      <t>イシキ</t>
    </rPh>
    <phoneticPr fontId="2"/>
  </si>
  <si>
    <t>・年齢、性別、身長、体重 で 大体の 基礎代謝 [kcal ] が分かる</t>
    <rPh sb="1" eb="3">
      <t>ネンレイ</t>
    </rPh>
    <rPh sb="4" eb="6">
      <t>セイベツ</t>
    </rPh>
    <rPh sb="7" eb="9">
      <t>シンチョウ</t>
    </rPh>
    <rPh sb="10" eb="12">
      <t>タイジュウ</t>
    </rPh>
    <rPh sb="15" eb="17">
      <t>ダイタイ</t>
    </rPh>
    <rPh sb="19" eb="23">
      <t>キソタイシャ</t>
    </rPh>
    <rPh sb="33" eb="34">
      <t>ワ</t>
    </rPh>
    <phoneticPr fontId="2"/>
  </si>
  <si>
    <t>・ 摂取カロリー が 基礎代謝 を下回ることは 良くない（筋量の低下）</t>
    <rPh sb="2" eb="4">
      <t>セッシュ</t>
    </rPh>
    <rPh sb="11" eb="13">
      <t>キソ</t>
    </rPh>
    <rPh sb="13" eb="15">
      <t>タイシャ</t>
    </rPh>
    <rPh sb="17" eb="19">
      <t>シタマワ</t>
    </rPh>
    <rPh sb="24" eb="25">
      <t>ヨ</t>
    </rPh>
    <rPh sb="29" eb="31">
      <t>キンリョウ</t>
    </rPh>
    <rPh sb="32" eb="34">
      <t>テイカ</t>
    </rPh>
    <phoneticPr fontId="2"/>
  </si>
  <si>
    <t>肥満１</t>
    <rPh sb="0" eb="2">
      <t>ヒマン</t>
    </rPh>
    <phoneticPr fontId="1"/>
  </si>
  <si>
    <t>肥満２</t>
    <rPh sb="0" eb="2">
      <t>ヒマン</t>
    </rPh>
    <phoneticPr fontId="1"/>
  </si>
  <si>
    <t>肥満３</t>
    <rPh sb="0" eb="2">
      <t>ヒマン</t>
    </rPh>
    <phoneticPr fontId="1"/>
  </si>
  <si>
    <t>肥満４</t>
    <rPh sb="0" eb="2">
      <t>ヒマン</t>
    </rPh>
    <phoneticPr fontId="1"/>
  </si>
  <si>
    <t xml:space="preserve"> メモ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</si>
</sst>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/m/d\ \(aaa\)"/>
    <numFmt numFmtId="177" formatCode="0\ &quot;日&quot;"/>
    <numFmt numFmtId="178" formatCode="0.0\ &quot;kg&quot;"/>
    <numFmt numFmtId="179" formatCode="0.00\ &quot;kg&quot;"/>
    <numFmt numFmtId="180" formatCode="0\ &quot;kcal&quot;"/>
    <numFmt numFmtId="181" formatCode="0\ &quot;cm&quot;"/>
    <numFmt numFmtId="182" formatCode="0\ &quot;歳&quot;"/>
    <numFmt numFmtId="183" formatCode="0\ &quot;g&quot;"/>
    <numFmt numFmtId="184" formatCode="0.0"/>
    <numFmt numFmtId="185" formatCode="0.0\ &quot;%&quot;"/>
    <numFmt numFmtId="186" formatCode="[Blue]0.0\ &quot;kg&quot;;[Red]\-0.0\ &quot;kg&quot;"/>
  </numFmts>
  <fonts count="13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 tint="-0.14999847407452621"/>
      <name val="Yu Gothic"/>
      <family val="3"/>
      <charset val="128"/>
      <scheme val="minor"/>
    </font>
    <font>
      <b/>
      <sz val="10"/>
      <color theme="1" tint="0.34998626667073579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0"/>
      <color theme="1" tint="0.34998626667073579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thin">
        <color auto="1"/>
      </bottom>
      <diagonal/>
    </border>
    <border>
      <left/>
      <right style="dotted">
        <color theme="1" tint="0.499984740745262"/>
      </right>
      <top/>
      <bottom style="dotted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dotted">
        <color theme="1" tint="0.499984740745262"/>
      </right>
      <top/>
      <bottom style="thin">
        <color auto="1"/>
      </bottom>
      <diagonal/>
    </border>
    <border>
      <left style="dotted">
        <color theme="1" tint="0.499984740745262"/>
      </left>
      <right style="thin">
        <color theme="1" tint="0.499984740745262"/>
      </right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183" fontId="9" fillId="0" borderId="1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82" fontId="3" fillId="2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 indent="1"/>
    </xf>
    <xf numFmtId="180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83" fontId="3" fillId="0" borderId="17" xfId="0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176" fontId="9" fillId="0" borderId="24" xfId="0" applyNumberFormat="1" applyFont="1" applyBorder="1" applyAlignment="1">
      <alignment horizontal="right" vertical="center" shrinkToFit="1"/>
    </xf>
    <xf numFmtId="178" fontId="9" fillId="0" borderId="24" xfId="0" applyNumberFormat="1" applyFont="1" applyBorder="1" applyAlignment="1">
      <alignment horizontal="right" vertical="center" shrinkToFit="1"/>
    </xf>
    <xf numFmtId="185" fontId="9" fillId="0" borderId="24" xfId="0" applyNumberFormat="1" applyFont="1" applyBorder="1" applyAlignment="1">
      <alignment horizontal="right" vertical="center" shrinkToFit="1"/>
    </xf>
    <xf numFmtId="0" fontId="9" fillId="0" borderId="27" xfId="0" applyFont="1" applyBorder="1" applyAlignment="1">
      <alignment horizontal="center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8" fontId="9" fillId="0" borderId="27" xfId="0" applyNumberFormat="1" applyFont="1" applyBorder="1" applyAlignment="1">
      <alignment horizontal="right" vertical="center" shrinkToFit="1"/>
    </xf>
    <xf numFmtId="185" fontId="9" fillId="0" borderId="27" xfId="0" applyNumberFormat="1" applyFont="1" applyBorder="1" applyAlignment="1">
      <alignment horizontal="right" vertical="center" shrinkToFi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84" fontId="9" fillId="0" borderId="32" xfId="0" applyNumberFormat="1" applyFont="1" applyBorder="1" applyAlignment="1">
      <alignment horizontal="right" vertical="center" shrinkToFit="1"/>
    </xf>
    <xf numFmtId="0" fontId="8" fillId="0" borderId="33" xfId="0" applyFont="1" applyBorder="1" applyAlignment="1">
      <alignment horizontal="center" vertical="center" shrinkToFit="1"/>
    </xf>
    <xf numFmtId="184" fontId="9" fillId="0" borderId="34" xfId="0" applyNumberFormat="1" applyFont="1" applyBorder="1" applyAlignment="1">
      <alignment horizontal="righ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80" fontId="9" fillId="0" borderId="32" xfId="0" applyNumberFormat="1" applyFont="1" applyBorder="1" applyAlignment="1">
      <alignment horizontal="right" vertical="center" shrinkToFit="1"/>
    </xf>
    <xf numFmtId="183" fontId="9" fillId="0" borderId="33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left" vertical="center"/>
    </xf>
    <xf numFmtId="186" fontId="12" fillId="0" borderId="24" xfId="0" applyNumberFormat="1" applyFont="1" applyBorder="1" applyAlignment="1">
      <alignment horizontal="right" vertical="center" shrinkToFit="1"/>
    </xf>
    <xf numFmtId="186" fontId="12" fillId="0" borderId="27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6">
    <dxf>
      <font>
        <b/>
        <i val="0"/>
        <color theme="0"/>
      </font>
      <fill>
        <patternFill>
          <bgColor rgb="FFBC8FCC"/>
        </patternFill>
      </fill>
    </dxf>
    <dxf>
      <font>
        <b/>
        <i val="0"/>
        <color theme="0"/>
      </font>
      <fill>
        <patternFill>
          <bgColor rgb="FFBC8FDD"/>
        </patternFill>
      </fill>
    </dxf>
    <dxf>
      <font>
        <b/>
        <i val="0"/>
        <color theme="0"/>
      </font>
      <fill>
        <patternFill>
          <bgColor rgb="FFBC8FDD"/>
        </patternFill>
      </fill>
    </dxf>
    <dxf>
      <font>
        <b/>
        <i val="0"/>
        <color theme="0"/>
      </font>
      <fill>
        <patternFill>
          <bgColor rgb="FFBC8FDD"/>
        </patternFill>
      </fill>
    </dxf>
    <dxf>
      <font>
        <b/>
        <i val="0"/>
        <color theme="0"/>
      </font>
      <fill>
        <patternFill>
          <bgColor rgb="FFBC8FDD"/>
        </patternFill>
      </fill>
    </dxf>
    <dxf>
      <font>
        <b/>
        <i val="0"/>
        <color theme="0"/>
      </font>
      <fill>
        <patternFill>
          <bgColor rgb="FFBC8FDD"/>
        </patternFill>
      </fill>
    </dxf>
  </dxfs>
  <tableStyles count="0" defaultTableStyle="TableStyleMedium2" defaultPivotStyle="PivotStyleLight16"/>
  <colors>
    <mruColors>
      <color rgb="FFBC8FDD"/>
      <color rgb="FFBC8FCC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1"/>
  <sheetViews>
    <sheetView showGridLines="0" tabSelected="1" workbookViewId="0"/>
  </sheetViews>
  <sheetFormatPr defaultColWidth="8.625" defaultRowHeight="18"/>
  <cols>
    <col min="1" max="2" width="2.625" style="2" customWidth="1"/>
    <col min="3" max="8" width="8.625" style="2" customWidth="1"/>
    <col min="9" max="9" width="2.625" style="2" customWidth="1"/>
    <col min="10" max="10" width="10.625" style="2" bestFit="1" customWidth="1"/>
    <col min="11" max="17" width="8.625" style="2" customWidth="1"/>
    <col min="18" max="18" width="2.625" style="2" customWidth="1"/>
    <col min="19" max="16384" width="8.625" style="2"/>
  </cols>
  <sheetData>
    <row r="1" spans="2:18" s="3" customFormat="1" ht="18.75" thickBot="1"/>
    <row r="2" spans="2:18" s="3" customFormat="1" ht="9.9499999999999993" customHeight="1" thickTop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2:18" s="3" customFormat="1" ht="20.100000000000001" customHeight="1">
      <c r="B3" s="13"/>
      <c r="C3" s="56" t="s">
        <v>6</v>
      </c>
      <c r="D3" s="56"/>
      <c r="E3" s="56"/>
      <c r="F3" s="56"/>
      <c r="G3" s="56"/>
      <c r="H3" s="56"/>
      <c r="I3" s="15"/>
      <c r="R3" s="14"/>
    </row>
    <row r="4" spans="2:18" s="3" customFormat="1" ht="9.9499999999999993" customHeight="1">
      <c r="B4" s="13"/>
      <c r="R4" s="14"/>
    </row>
    <row r="5" spans="2:18" ht="20.100000000000001" customHeight="1">
      <c r="B5" s="7"/>
      <c r="C5" s="44" t="s">
        <v>0</v>
      </c>
      <c r="D5" s="44"/>
      <c r="E5" s="44"/>
      <c r="F5" s="44"/>
      <c r="G5" s="50">
        <v>45363</v>
      </c>
      <c r="H5" s="50"/>
      <c r="I5" s="17"/>
      <c r="L5" s="44" t="s">
        <v>10</v>
      </c>
      <c r="M5" s="44"/>
      <c r="N5" s="44"/>
      <c r="O5" s="45">
        <v>30</v>
      </c>
      <c r="P5" s="45"/>
      <c r="Q5" s="45"/>
      <c r="R5" s="9"/>
    </row>
    <row r="6" spans="2:18" ht="9.9499999999999993" customHeight="1">
      <c r="B6" s="7"/>
      <c r="C6" s="8"/>
      <c r="D6" s="8"/>
      <c r="E6" s="8"/>
      <c r="F6" s="8"/>
      <c r="L6" s="3"/>
      <c r="M6" s="3"/>
      <c r="N6" s="3"/>
      <c r="O6" s="3"/>
      <c r="P6" s="3"/>
      <c r="Q6" s="3"/>
      <c r="R6" s="9"/>
    </row>
    <row r="7" spans="2:18" ht="20.100000000000001" customHeight="1">
      <c r="B7" s="7"/>
      <c r="C7" s="44" t="s">
        <v>1</v>
      </c>
      <c r="D7" s="44"/>
      <c r="E7" s="44"/>
      <c r="F7" s="44"/>
      <c r="G7" s="49">
        <f>$G$5+$G$9</f>
        <v>45453</v>
      </c>
      <c r="H7" s="49"/>
      <c r="I7" s="17"/>
      <c r="L7" s="44" t="s">
        <v>7</v>
      </c>
      <c r="M7" s="44"/>
      <c r="N7" s="44"/>
      <c r="O7" s="40" t="s">
        <v>8</v>
      </c>
      <c r="P7" s="40"/>
      <c r="Q7" s="40"/>
      <c r="R7" s="9"/>
    </row>
    <row r="8" spans="2:18" ht="9.9499999999999993" customHeight="1">
      <c r="B8" s="7"/>
      <c r="C8" s="8"/>
      <c r="D8" s="8"/>
      <c r="E8" s="8"/>
      <c r="F8" s="8"/>
      <c r="R8" s="9"/>
    </row>
    <row r="9" spans="2:18" ht="20.100000000000001" customHeight="1">
      <c r="B9" s="7"/>
      <c r="C9" s="44" t="s">
        <v>2</v>
      </c>
      <c r="D9" s="44"/>
      <c r="E9" s="44"/>
      <c r="F9" s="44"/>
      <c r="G9" s="62">
        <v>90</v>
      </c>
      <c r="H9" s="62"/>
      <c r="I9" s="18"/>
      <c r="L9" s="44" t="s">
        <v>9</v>
      </c>
      <c r="M9" s="44"/>
      <c r="N9" s="44"/>
      <c r="O9" s="53">
        <v>167</v>
      </c>
      <c r="P9" s="53"/>
      <c r="Q9" s="53"/>
      <c r="R9" s="9"/>
    </row>
    <row r="10" spans="2:18" ht="9.9499999999999993" customHeight="1">
      <c r="B10" s="7"/>
      <c r="C10" s="8"/>
      <c r="D10" s="8"/>
      <c r="E10" s="8"/>
      <c r="F10" s="8"/>
      <c r="R10" s="9"/>
    </row>
    <row r="11" spans="2:18" ht="20.100000000000001" customHeight="1">
      <c r="B11" s="7"/>
      <c r="C11" s="44" t="s">
        <v>5</v>
      </c>
      <c r="D11" s="44"/>
      <c r="E11" s="44"/>
      <c r="F11" s="44"/>
      <c r="G11" s="60">
        <v>75</v>
      </c>
      <c r="H11" s="60"/>
      <c r="I11" s="16"/>
      <c r="J11" s="57" t="s">
        <v>18</v>
      </c>
      <c r="K11" s="23" t="s">
        <v>14</v>
      </c>
      <c r="L11" s="42" t="s">
        <v>11</v>
      </c>
      <c r="M11" s="42"/>
      <c r="N11" s="42" t="s">
        <v>12</v>
      </c>
      <c r="O11" s="42"/>
      <c r="P11" s="42" t="s">
        <v>13</v>
      </c>
      <c r="Q11" s="43"/>
      <c r="R11" s="9"/>
    </row>
    <row r="12" spans="2:18" ht="9.9499999999999993" customHeight="1">
      <c r="B12" s="7"/>
      <c r="C12" s="8"/>
      <c r="D12" s="8"/>
      <c r="E12" s="8"/>
      <c r="F12" s="8"/>
      <c r="J12" s="58"/>
      <c r="K12" s="22"/>
      <c r="Q12" s="24"/>
      <c r="R12" s="9"/>
    </row>
    <row r="13" spans="2:18" ht="20.100000000000001" customHeight="1">
      <c r="B13" s="7"/>
      <c r="C13" s="44" t="s">
        <v>4</v>
      </c>
      <c r="D13" s="44"/>
      <c r="E13" s="44"/>
      <c r="F13" s="44"/>
      <c r="G13" s="61">
        <f>$G$11-$G$15</f>
        <v>65</v>
      </c>
      <c r="H13" s="61"/>
      <c r="I13" s="16"/>
      <c r="J13" s="58"/>
      <c r="K13" s="21" t="s">
        <v>17</v>
      </c>
      <c r="L13" s="40">
        <v>3</v>
      </c>
      <c r="M13" s="40"/>
      <c r="N13" s="40">
        <v>1</v>
      </c>
      <c r="O13" s="40"/>
      <c r="P13" s="40">
        <v>6</v>
      </c>
      <c r="Q13" s="41"/>
      <c r="R13" s="9"/>
    </row>
    <row r="14" spans="2:18" ht="9.9499999999999993" customHeight="1">
      <c r="B14" s="7"/>
      <c r="C14" s="8"/>
      <c r="D14" s="8"/>
      <c r="E14" s="8"/>
      <c r="F14" s="8"/>
      <c r="J14" s="58"/>
      <c r="K14" s="22"/>
      <c r="Q14" s="24"/>
      <c r="R14" s="9"/>
    </row>
    <row r="15" spans="2:18" ht="20.100000000000001" customHeight="1">
      <c r="B15" s="7"/>
      <c r="C15" s="44" t="s">
        <v>29</v>
      </c>
      <c r="D15" s="44"/>
      <c r="E15" s="44"/>
      <c r="F15" s="44"/>
      <c r="G15" s="60">
        <v>10</v>
      </c>
      <c r="H15" s="60"/>
      <c r="I15" s="16"/>
      <c r="J15" s="58"/>
      <c r="K15" s="21" t="s">
        <v>15</v>
      </c>
      <c r="L15" s="54">
        <f>$O$19*$L$13/10</f>
        <v>478.58098423315812</v>
      </c>
      <c r="M15" s="54"/>
      <c r="N15" s="54">
        <f>$O$19*$N$13/10</f>
        <v>159.52699474438606</v>
      </c>
      <c r="O15" s="54"/>
      <c r="P15" s="54">
        <f>$O$19*$P$13/10</f>
        <v>957.16196846631624</v>
      </c>
      <c r="Q15" s="55"/>
      <c r="R15" s="9"/>
    </row>
    <row r="16" spans="2:18" ht="9.9499999999999993" customHeight="1">
      <c r="B16" s="7"/>
      <c r="C16" s="8"/>
      <c r="D16" s="8"/>
      <c r="E16" s="8"/>
      <c r="F16" s="8"/>
      <c r="J16" s="58"/>
      <c r="K16" s="22"/>
      <c r="Q16" s="24"/>
      <c r="R16" s="9"/>
    </row>
    <row r="17" spans="2:18" ht="20.100000000000001" customHeight="1">
      <c r="B17" s="7"/>
      <c r="C17" s="44" t="s">
        <v>3</v>
      </c>
      <c r="D17" s="44"/>
      <c r="E17" s="44"/>
      <c r="F17" s="44"/>
      <c r="G17" s="46">
        <f>$G$15/$G$9</f>
        <v>0.1111111111111111</v>
      </c>
      <c r="H17" s="46"/>
      <c r="I17" s="19"/>
      <c r="J17" s="59"/>
      <c r="K17" s="25" t="s">
        <v>16</v>
      </c>
      <c r="L17" s="51">
        <f>L15/4</f>
        <v>119.64524605828953</v>
      </c>
      <c r="M17" s="51"/>
      <c r="N17" s="51">
        <f>N15/9</f>
        <v>17.725221638265118</v>
      </c>
      <c r="O17" s="51"/>
      <c r="P17" s="51">
        <f>P15/4</f>
        <v>239.29049211657906</v>
      </c>
      <c r="Q17" s="52"/>
      <c r="R17" s="9"/>
    </row>
    <row r="18" spans="2:18" ht="9.9499999999999993" customHeight="1">
      <c r="B18" s="7"/>
      <c r="C18" s="8"/>
      <c r="D18" s="8"/>
      <c r="E18" s="8"/>
      <c r="F18" s="8"/>
      <c r="R18" s="9"/>
    </row>
    <row r="19" spans="2:18" ht="35.1" customHeight="1">
      <c r="B19" s="7"/>
      <c r="C19" s="47" t="str">
        <f>"１日で "&amp;TEXT($G$17,"0.00")&amp;" kg の脂肪を落とすために"&amp;CHAR(10)&amp;"必要なマイナスカロリー"</f>
        <v>１日で 0.11 kg の脂肪を落とすために
必要なマイナスカロリー</v>
      </c>
      <c r="D19" s="47"/>
      <c r="E19" s="47"/>
      <c r="F19" s="47"/>
      <c r="G19" s="48">
        <f>$G$17*7200</f>
        <v>800</v>
      </c>
      <c r="H19" s="48"/>
      <c r="I19" s="20"/>
      <c r="L19" s="47" t="str">
        <f>"身長 "&amp;O9&amp;" cm 体重 "&amp;G11&amp;" kg"&amp;CHAR(10)&amp;O5&amp;" 歳 "&amp;O7&amp;"性 の 基礎代謝"</f>
        <v>身長 167 cm 体重 75 kg
30 歳 男性 の 基礎代謝</v>
      </c>
      <c r="M19" s="47"/>
      <c r="N19" s="47"/>
      <c r="O19" s="48">
        <f>IF($O$7="男",((0.1238+(0.0481*$G$11)+(0.0234*$O$9)-(0.0138*$O$5)-0.5473))*1000/4.186,IF($O$7="女",((0.1238+(0.0481*$G$11)+(0.0234*$O$9)-(0.0138*$O$5)-1.0946))*1000/4.186,"error"))</f>
        <v>1595.2699474438605</v>
      </c>
      <c r="P19" s="48"/>
      <c r="Q19" s="48"/>
      <c r="R19" s="9"/>
    </row>
    <row r="20" spans="2:18" ht="9.9499999999999993" customHeight="1" thickBot="1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</row>
    <row r="21" spans="2:18" ht="18.75" thickTop="1"/>
  </sheetData>
  <sheetProtection sheet="1" objects="1" scenarios="1"/>
  <protectedRanges>
    <protectedRange sqref="G5:H5 G9:H9 G11:H11 G15:H15 O5:Q5 O7:Q7 O9:Q9 L13:Q13" name="範囲1"/>
  </protectedRanges>
  <mergeCells count="38">
    <mergeCell ref="C3:H3"/>
    <mergeCell ref="L7:N7"/>
    <mergeCell ref="L19:N19"/>
    <mergeCell ref="L15:M15"/>
    <mergeCell ref="N15:O15"/>
    <mergeCell ref="J11:J17"/>
    <mergeCell ref="C11:F11"/>
    <mergeCell ref="G11:H11"/>
    <mergeCell ref="C13:F13"/>
    <mergeCell ref="G13:H13"/>
    <mergeCell ref="C15:F15"/>
    <mergeCell ref="G15:H15"/>
    <mergeCell ref="C9:F9"/>
    <mergeCell ref="C7:F7"/>
    <mergeCell ref="C5:F5"/>
    <mergeCell ref="G9:H9"/>
    <mergeCell ref="L5:N5"/>
    <mergeCell ref="O5:Q5"/>
    <mergeCell ref="C17:F17"/>
    <mergeCell ref="G17:H17"/>
    <mergeCell ref="C19:F19"/>
    <mergeCell ref="G19:H19"/>
    <mergeCell ref="G7:H7"/>
    <mergeCell ref="G5:H5"/>
    <mergeCell ref="O19:Q19"/>
    <mergeCell ref="L17:M17"/>
    <mergeCell ref="N17:O17"/>
    <mergeCell ref="P17:Q17"/>
    <mergeCell ref="O7:Q7"/>
    <mergeCell ref="L9:N9"/>
    <mergeCell ref="O9:Q9"/>
    <mergeCell ref="P15:Q15"/>
    <mergeCell ref="L13:M13"/>
    <mergeCell ref="N13:O13"/>
    <mergeCell ref="P13:Q13"/>
    <mergeCell ref="L11:M11"/>
    <mergeCell ref="N11:O11"/>
    <mergeCell ref="P11:Q11"/>
  </mergeCells>
  <phoneticPr fontId="2"/>
  <dataValidations count="1">
    <dataValidation type="list" allowBlank="1" showInputMessage="1" showErrorMessage="1" sqref="O7:Q7" xr:uid="{491FDD79-BAEB-4911-97BF-D3CEE4B56CB0}">
      <formula1>"男,女"</formula1>
    </dataValidation>
  </dataValidations>
  <pageMargins left="0.7" right="0.7" top="0.75" bottom="0.75" header="0.3" footer="0.3"/>
  <pageSetup paperSize="9" orientation="portrait" r:id="rId1"/>
  <ignoredErrors>
    <ignoredError sqref="N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47A3-8AB3-4AD0-B501-A4E9730FB283}">
  <dimension ref="B1:R369"/>
  <sheetViews>
    <sheetView showGridLines="0" zoomScale="109" workbookViewId="0">
      <pane ySplit="3" topLeftCell="A4" activePane="bottomLeft" state="frozen"/>
      <selection pane="bottomLeft"/>
    </sheetView>
  </sheetViews>
  <sheetFormatPr defaultColWidth="8.625" defaultRowHeight="16.5"/>
  <cols>
    <col min="1" max="1" width="2.625" style="33" customWidth="1"/>
    <col min="2" max="2" width="4.625" style="36" customWidth="1"/>
    <col min="3" max="3" width="15.625" style="37" customWidth="1"/>
    <col min="4" max="4" width="8.625" style="37" customWidth="1"/>
    <col min="5" max="6" width="8.625" style="38" customWidth="1"/>
    <col min="7" max="7" width="6.625" style="38" customWidth="1"/>
    <col min="8" max="9" width="4.125" style="33" bestFit="1" customWidth="1"/>
    <col min="10" max="13" width="6.625" style="33" bestFit="1" customWidth="1"/>
    <col min="14" max="14" width="10.625" style="33" customWidth="1"/>
    <col min="15" max="17" width="7.625" style="33" customWidth="1"/>
    <col min="18" max="18" width="45.625" style="32" customWidth="1"/>
    <col min="19" max="16384" width="8.625" style="33"/>
  </cols>
  <sheetData>
    <row r="1" spans="2:18" s="28" customFormat="1">
      <c r="B1" s="26"/>
      <c r="C1" s="30"/>
      <c r="D1" s="30"/>
      <c r="E1" s="31"/>
      <c r="F1" s="31"/>
      <c r="G1" s="31"/>
      <c r="R1" s="27"/>
    </row>
    <row r="2" spans="2:18" s="28" customFormat="1" ht="24.95" customHeight="1">
      <c r="B2" s="79" t="s">
        <v>19</v>
      </c>
      <c r="C2" s="79"/>
      <c r="D2" s="79" t="s">
        <v>25</v>
      </c>
      <c r="E2" s="80" t="s">
        <v>20</v>
      </c>
      <c r="F2" s="80" t="s">
        <v>21</v>
      </c>
      <c r="G2" s="91" t="s">
        <v>22</v>
      </c>
      <c r="H2" s="78"/>
      <c r="I2" s="78"/>
      <c r="J2" s="78"/>
      <c r="K2" s="78"/>
      <c r="L2" s="78"/>
      <c r="M2" s="92"/>
      <c r="N2" s="100" t="s">
        <v>28</v>
      </c>
      <c r="O2" s="63" t="s">
        <v>27</v>
      </c>
      <c r="P2" s="63"/>
      <c r="Q2" s="101"/>
      <c r="R2" s="27"/>
    </row>
    <row r="3" spans="2:18" s="28" customFormat="1" ht="24.95" customHeight="1">
      <c r="B3" s="81"/>
      <c r="C3" s="81"/>
      <c r="D3" s="81"/>
      <c r="E3" s="82"/>
      <c r="F3" s="82"/>
      <c r="G3" s="93"/>
      <c r="H3" s="64"/>
      <c r="I3" s="64"/>
      <c r="J3" s="64"/>
      <c r="K3" s="64"/>
      <c r="L3" s="64"/>
      <c r="M3" s="94"/>
      <c r="N3" s="102"/>
      <c r="O3" s="29" t="str">
        <f>"P ("&amp;目標設定!$L$13&amp;")"</f>
        <v>P (3)</v>
      </c>
      <c r="P3" s="29" t="str">
        <f>"F ("&amp;目標設定!$N$13&amp;")"</f>
        <v>F (1)</v>
      </c>
      <c r="Q3" s="103" t="str">
        <f>"C ("&amp;目標設定!$P$13&amp;")"</f>
        <v>C (6)</v>
      </c>
      <c r="R3" s="106" t="s">
        <v>47</v>
      </c>
    </row>
    <row r="4" spans="2:18" ht="24.95" customHeight="1">
      <c r="B4" s="83">
        <v>1</v>
      </c>
      <c r="C4" s="84">
        <f>目標設定!$G$5</f>
        <v>45363</v>
      </c>
      <c r="D4" s="107" t="s">
        <v>26</v>
      </c>
      <c r="E4" s="85">
        <f>目標設定!$G$11</f>
        <v>75</v>
      </c>
      <c r="F4" s="86"/>
      <c r="G4" s="95">
        <f>IF(ISERROR(E4/(目標設定!$O$9/100*目標設定!$O$9/100)),,E4/(目標設定!$O$9/100*目標設定!$O$9/100))</f>
        <v>26.892323138154829</v>
      </c>
      <c r="H4" s="34" t="s">
        <v>24</v>
      </c>
      <c r="I4" s="34" t="s">
        <v>23</v>
      </c>
      <c r="J4" s="34" t="s">
        <v>43</v>
      </c>
      <c r="K4" s="34" t="s">
        <v>44</v>
      </c>
      <c r="L4" s="34" t="s">
        <v>45</v>
      </c>
      <c r="M4" s="96" t="s">
        <v>46</v>
      </c>
      <c r="N4" s="104">
        <f>IF($E4&lt;&gt;"",IF(目標設定!$O$7="男",((0.1238+(0.0481*$E4)+(0.0234*目標設定!$O$9)-(0.0138*目標設定!$O$5)-0.5473))*1000/4.186,IF(目標設定!$O$7="女",((0.1238+(0.0481*$E4)+(0.0234*目標設定!$O$9)-(0.0138*目標設定!$O$5)-1.0946))*1000/4.186,"error")),"ー")</f>
        <v>1595.2699474438605</v>
      </c>
      <c r="O4" s="35">
        <f>IF($E4&lt;&gt;"",$N4*(目標設定!$L$13/10)/4,"ー")</f>
        <v>119.64524605828953</v>
      </c>
      <c r="P4" s="35">
        <f>IF($E4&lt;&gt;"",$N4*(目標設定!$N$13/10)/9,"ー")</f>
        <v>17.725221638265118</v>
      </c>
      <c r="Q4" s="105">
        <f>IF($E4&lt;&gt;"",$N4*(目標設定!$P$13/10)/4,"ー")</f>
        <v>239.29049211657906</v>
      </c>
      <c r="R4" s="98"/>
    </row>
    <row r="5" spans="2:18" ht="24.95" customHeight="1">
      <c r="B5" s="87">
        <v>2</v>
      </c>
      <c r="C5" s="88">
        <f>C4+1</f>
        <v>45364</v>
      </c>
      <c r="D5" s="108" t="str">
        <f>IF($E5&lt;&gt;"",E5-E4,"ー")</f>
        <v>ー</v>
      </c>
      <c r="E5" s="89"/>
      <c r="F5" s="90"/>
      <c r="G5" s="97">
        <f>IF(ISERROR(E5/(目標設定!$O$9/100*目標設定!$O$9/100)),,E5/(目標設定!$O$9/100*目標設定!$O$9/100))</f>
        <v>0</v>
      </c>
      <c r="H5" s="34" t="s">
        <v>24</v>
      </c>
      <c r="I5" s="34" t="s">
        <v>23</v>
      </c>
      <c r="J5" s="34" t="s">
        <v>43</v>
      </c>
      <c r="K5" s="34" t="s">
        <v>44</v>
      </c>
      <c r="L5" s="34" t="s">
        <v>45</v>
      </c>
      <c r="M5" s="96" t="s">
        <v>46</v>
      </c>
      <c r="N5" s="104" t="str">
        <f>IF($E5&lt;&gt;"",IF(目標設定!$O$7="男",((0.1238+(0.0481*$E5)+(0.0234*目標設定!$O$9)-(0.0138*目標設定!$O$5)-0.5473))*1000/4.186,IF(目標設定!$O$7="女",((0.1238+(0.0481*$E5)+(0.0234*目標設定!$O$9)-(0.0138*目標設定!$O$5)-1.0946))*1000/4.186,"error")),"ー")</f>
        <v>ー</v>
      </c>
      <c r="O5" s="35" t="str">
        <f>IF($E5&lt;&gt;"",$N5*(目標設定!$L$13/10)/4,"ー")</f>
        <v>ー</v>
      </c>
      <c r="P5" s="35" t="str">
        <f>IF($E5&lt;&gt;"",$N5*(目標設定!$N$13/10)/9,"ー")</f>
        <v>ー</v>
      </c>
      <c r="Q5" s="105" t="str">
        <f>IF($E5&lt;&gt;"",$N5*(目標設定!$P$13/10)/4,"ー")</f>
        <v>ー</v>
      </c>
      <c r="R5" s="99"/>
    </row>
    <row r="6" spans="2:18" ht="24.95" customHeight="1">
      <c r="B6" s="87">
        <v>3</v>
      </c>
      <c r="C6" s="88">
        <f t="shared" ref="C6:C69" si="0">C5+1</f>
        <v>45365</v>
      </c>
      <c r="D6" s="108" t="str">
        <f t="shared" ref="D6:D69" si="1">IF($E6&lt;&gt;"",E6-E5,"ー")</f>
        <v>ー</v>
      </c>
      <c r="E6" s="89"/>
      <c r="F6" s="90"/>
      <c r="G6" s="97">
        <f>IF(ISERROR(E6/(目標設定!$O$9/100*目標設定!$O$9/100)),,E6/(目標設定!$O$9/100*目標設定!$O$9/100))</f>
        <v>0</v>
      </c>
      <c r="H6" s="34" t="s">
        <v>24</v>
      </c>
      <c r="I6" s="34" t="s">
        <v>23</v>
      </c>
      <c r="J6" s="34" t="s">
        <v>43</v>
      </c>
      <c r="K6" s="34" t="s">
        <v>44</v>
      </c>
      <c r="L6" s="34" t="s">
        <v>45</v>
      </c>
      <c r="M6" s="96" t="s">
        <v>46</v>
      </c>
      <c r="N6" s="104" t="str">
        <f>IF($E6&lt;&gt;"",IF(目標設定!$O$7="男",((0.1238+(0.0481*$E6)+(0.0234*目標設定!$O$9)-(0.0138*目標設定!$O$5)-0.5473))*1000/4.186,IF(目標設定!$O$7="女",((0.1238+(0.0481*$E6)+(0.0234*目標設定!$O$9)-(0.0138*目標設定!$O$5)-1.0946))*1000/4.186,"error")),"ー")</f>
        <v>ー</v>
      </c>
      <c r="O6" s="35" t="str">
        <f>IF($E6&lt;&gt;"",$N6*(目標設定!$L$13/10)/4,"ー")</f>
        <v>ー</v>
      </c>
      <c r="P6" s="35" t="str">
        <f>IF($E6&lt;&gt;"",$N6*(目標設定!$N$13/10)/9,"ー")</f>
        <v>ー</v>
      </c>
      <c r="Q6" s="105" t="str">
        <f>IF($E6&lt;&gt;"",$N6*(目標設定!$P$13/10)/4,"ー")</f>
        <v>ー</v>
      </c>
      <c r="R6" s="99"/>
    </row>
    <row r="7" spans="2:18" ht="24.95" customHeight="1">
      <c r="B7" s="87">
        <v>4</v>
      </c>
      <c r="C7" s="88">
        <f t="shared" si="0"/>
        <v>45366</v>
      </c>
      <c r="D7" s="108" t="str">
        <f t="shared" si="1"/>
        <v>ー</v>
      </c>
      <c r="E7" s="89"/>
      <c r="F7" s="90"/>
      <c r="G7" s="97">
        <f>IF(ISERROR(E7/(目標設定!$O$9/100*目標設定!$O$9/100)),,E7/(目標設定!$O$9/100*目標設定!$O$9/100))</f>
        <v>0</v>
      </c>
      <c r="H7" s="34" t="s">
        <v>24</v>
      </c>
      <c r="I7" s="34" t="s">
        <v>23</v>
      </c>
      <c r="J7" s="34" t="s">
        <v>43</v>
      </c>
      <c r="K7" s="34" t="s">
        <v>44</v>
      </c>
      <c r="L7" s="34" t="s">
        <v>45</v>
      </c>
      <c r="M7" s="96" t="s">
        <v>46</v>
      </c>
      <c r="N7" s="104" t="str">
        <f>IF($E7&lt;&gt;"",IF(目標設定!$O$7="男",((0.1238+(0.0481*$E7)+(0.0234*目標設定!$O$9)-(0.0138*目標設定!$O$5)-0.5473))*1000/4.186,IF(目標設定!$O$7="女",((0.1238+(0.0481*$E7)+(0.0234*目標設定!$O$9)-(0.0138*目標設定!$O$5)-1.0946))*1000/4.186,"error")),"ー")</f>
        <v>ー</v>
      </c>
      <c r="O7" s="35" t="str">
        <f>IF($E7&lt;&gt;"",$N7*(目標設定!$L$13/10)/4,"ー")</f>
        <v>ー</v>
      </c>
      <c r="P7" s="35" t="str">
        <f>IF($E7&lt;&gt;"",$N7*(目標設定!$N$13/10)/9,"ー")</f>
        <v>ー</v>
      </c>
      <c r="Q7" s="105" t="str">
        <f>IF($E7&lt;&gt;"",$N7*(目標設定!$P$13/10)/4,"ー")</f>
        <v>ー</v>
      </c>
      <c r="R7" s="99"/>
    </row>
    <row r="8" spans="2:18" ht="24.95" customHeight="1">
      <c r="B8" s="87">
        <v>5</v>
      </c>
      <c r="C8" s="88">
        <f t="shared" si="0"/>
        <v>45367</v>
      </c>
      <c r="D8" s="108" t="str">
        <f t="shared" si="1"/>
        <v>ー</v>
      </c>
      <c r="E8" s="89"/>
      <c r="F8" s="90"/>
      <c r="G8" s="97">
        <f>IF(ISERROR(E8/(目標設定!$O$9/100*目標設定!$O$9/100)),,E8/(目標設定!$O$9/100*目標設定!$O$9/100))</f>
        <v>0</v>
      </c>
      <c r="H8" s="34" t="s">
        <v>24</v>
      </c>
      <c r="I8" s="34" t="s">
        <v>23</v>
      </c>
      <c r="J8" s="34" t="s">
        <v>43</v>
      </c>
      <c r="K8" s="34" t="s">
        <v>44</v>
      </c>
      <c r="L8" s="34" t="s">
        <v>45</v>
      </c>
      <c r="M8" s="96" t="s">
        <v>46</v>
      </c>
      <c r="N8" s="104" t="str">
        <f>IF($E8&lt;&gt;"",IF(目標設定!$O$7="男",((0.1238+(0.0481*$E8)+(0.0234*目標設定!$O$9)-(0.0138*目標設定!$O$5)-0.5473))*1000/4.186,IF(目標設定!$O$7="女",((0.1238+(0.0481*$E8)+(0.0234*目標設定!$O$9)-(0.0138*目標設定!$O$5)-1.0946))*1000/4.186,"error")),"ー")</f>
        <v>ー</v>
      </c>
      <c r="O8" s="35" t="str">
        <f>IF($E8&lt;&gt;"",$N8*(目標設定!$L$13/10)/4,"ー")</f>
        <v>ー</v>
      </c>
      <c r="P8" s="35" t="str">
        <f>IF($E8&lt;&gt;"",$N8*(目標設定!$N$13/10)/9,"ー")</f>
        <v>ー</v>
      </c>
      <c r="Q8" s="105" t="str">
        <f>IF($E8&lt;&gt;"",$N8*(目標設定!$P$13/10)/4,"ー")</f>
        <v>ー</v>
      </c>
      <c r="R8" s="99"/>
    </row>
    <row r="9" spans="2:18" ht="24.95" customHeight="1">
      <c r="B9" s="87">
        <v>6</v>
      </c>
      <c r="C9" s="88">
        <f t="shared" si="0"/>
        <v>45368</v>
      </c>
      <c r="D9" s="108" t="str">
        <f t="shared" si="1"/>
        <v>ー</v>
      </c>
      <c r="E9" s="89"/>
      <c r="F9" s="90"/>
      <c r="G9" s="97">
        <f>IF(ISERROR(E9/(目標設定!$O$9/100*目標設定!$O$9/100)),,E9/(目標設定!$O$9/100*目標設定!$O$9/100))</f>
        <v>0</v>
      </c>
      <c r="H9" s="34" t="s">
        <v>24</v>
      </c>
      <c r="I9" s="34" t="s">
        <v>23</v>
      </c>
      <c r="J9" s="34" t="s">
        <v>43</v>
      </c>
      <c r="K9" s="34" t="s">
        <v>44</v>
      </c>
      <c r="L9" s="34" t="s">
        <v>45</v>
      </c>
      <c r="M9" s="96" t="s">
        <v>46</v>
      </c>
      <c r="N9" s="104" t="str">
        <f>IF($E9&lt;&gt;"",IF(目標設定!$O$7="男",((0.1238+(0.0481*$E9)+(0.0234*目標設定!$O$9)-(0.0138*目標設定!$O$5)-0.5473))*1000/4.186,IF(目標設定!$O$7="女",((0.1238+(0.0481*$E9)+(0.0234*目標設定!$O$9)-(0.0138*目標設定!$O$5)-1.0946))*1000/4.186,"error")),"ー")</f>
        <v>ー</v>
      </c>
      <c r="O9" s="35" t="str">
        <f>IF($E9&lt;&gt;"",$N9*(目標設定!$L$13/10)/4,"ー")</f>
        <v>ー</v>
      </c>
      <c r="P9" s="35" t="str">
        <f>IF($E9&lt;&gt;"",$N9*(目標設定!$N$13/10)/9,"ー")</f>
        <v>ー</v>
      </c>
      <c r="Q9" s="105" t="str">
        <f>IF($E9&lt;&gt;"",$N9*(目標設定!$P$13/10)/4,"ー")</f>
        <v>ー</v>
      </c>
      <c r="R9" s="99"/>
    </row>
    <row r="10" spans="2:18" ht="24.95" customHeight="1">
      <c r="B10" s="87">
        <v>7</v>
      </c>
      <c r="C10" s="88">
        <f t="shared" si="0"/>
        <v>45369</v>
      </c>
      <c r="D10" s="108" t="str">
        <f t="shared" si="1"/>
        <v>ー</v>
      </c>
      <c r="E10" s="89"/>
      <c r="F10" s="90"/>
      <c r="G10" s="97">
        <f>IF(ISERROR(E10/(目標設定!$O$9/100*目標設定!$O$9/100)),,E10/(目標設定!$O$9/100*目標設定!$O$9/100))</f>
        <v>0</v>
      </c>
      <c r="H10" s="34" t="s">
        <v>24</v>
      </c>
      <c r="I10" s="34" t="s">
        <v>23</v>
      </c>
      <c r="J10" s="34" t="s">
        <v>43</v>
      </c>
      <c r="K10" s="34" t="s">
        <v>44</v>
      </c>
      <c r="L10" s="34" t="s">
        <v>45</v>
      </c>
      <c r="M10" s="96" t="s">
        <v>46</v>
      </c>
      <c r="N10" s="104" t="str">
        <f>IF($E10&lt;&gt;"",IF(目標設定!$O$7="男",((0.1238+(0.0481*$E10)+(0.0234*目標設定!$O$9)-(0.0138*目標設定!$O$5)-0.5473))*1000/4.186,IF(目標設定!$O$7="女",((0.1238+(0.0481*$E10)+(0.0234*目標設定!$O$9)-(0.0138*目標設定!$O$5)-1.0946))*1000/4.186,"error")),"ー")</f>
        <v>ー</v>
      </c>
      <c r="O10" s="35" t="str">
        <f>IF($E10&lt;&gt;"",$N10*(目標設定!$L$13/10)/4,"ー")</f>
        <v>ー</v>
      </c>
      <c r="P10" s="35" t="str">
        <f>IF($E10&lt;&gt;"",$N10*(目標設定!$N$13/10)/9,"ー")</f>
        <v>ー</v>
      </c>
      <c r="Q10" s="105" t="str">
        <f>IF($E10&lt;&gt;"",$N10*(目標設定!$P$13/10)/4,"ー")</f>
        <v>ー</v>
      </c>
      <c r="R10" s="99"/>
    </row>
    <row r="11" spans="2:18" ht="24.95" customHeight="1">
      <c r="B11" s="87">
        <v>8</v>
      </c>
      <c r="C11" s="88">
        <f t="shared" si="0"/>
        <v>45370</v>
      </c>
      <c r="D11" s="108" t="str">
        <f t="shared" si="1"/>
        <v>ー</v>
      </c>
      <c r="E11" s="89"/>
      <c r="F11" s="90"/>
      <c r="G11" s="97">
        <f>IF(ISERROR(E11/(目標設定!$O$9/100*目標設定!$O$9/100)),,E11/(目標設定!$O$9/100*目標設定!$O$9/100))</f>
        <v>0</v>
      </c>
      <c r="H11" s="34" t="s">
        <v>24</v>
      </c>
      <c r="I11" s="34" t="s">
        <v>23</v>
      </c>
      <c r="J11" s="34" t="s">
        <v>43</v>
      </c>
      <c r="K11" s="34" t="s">
        <v>44</v>
      </c>
      <c r="L11" s="34" t="s">
        <v>45</v>
      </c>
      <c r="M11" s="96" t="s">
        <v>46</v>
      </c>
      <c r="N11" s="104" t="str">
        <f>IF($E11&lt;&gt;"",IF(目標設定!$O$7="男",((0.1238+(0.0481*$E11)+(0.0234*目標設定!$O$9)-(0.0138*目標設定!$O$5)-0.5473))*1000/4.186,IF(目標設定!$O$7="女",((0.1238+(0.0481*$E11)+(0.0234*目標設定!$O$9)-(0.0138*目標設定!$O$5)-1.0946))*1000/4.186,"error")),"ー")</f>
        <v>ー</v>
      </c>
      <c r="O11" s="35" t="str">
        <f>IF($E11&lt;&gt;"",$N11*(目標設定!$L$13/10)/4,"ー")</f>
        <v>ー</v>
      </c>
      <c r="P11" s="35" t="str">
        <f>IF($E11&lt;&gt;"",$N11*(目標設定!$N$13/10)/9,"ー")</f>
        <v>ー</v>
      </c>
      <c r="Q11" s="105" t="str">
        <f>IF($E11&lt;&gt;"",$N11*(目標設定!$P$13/10)/4,"ー")</f>
        <v>ー</v>
      </c>
      <c r="R11" s="99"/>
    </row>
    <row r="12" spans="2:18" ht="24.95" customHeight="1">
      <c r="B12" s="87">
        <v>9</v>
      </c>
      <c r="C12" s="88">
        <f t="shared" si="0"/>
        <v>45371</v>
      </c>
      <c r="D12" s="108" t="str">
        <f t="shared" si="1"/>
        <v>ー</v>
      </c>
      <c r="E12" s="89"/>
      <c r="F12" s="90"/>
      <c r="G12" s="97">
        <f>IF(ISERROR(E12/(目標設定!$O$9/100*目標設定!$O$9/100)),,E12/(目標設定!$O$9/100*目標設定!$O$9/100))</f>
        <v>0</v>
      </c>
      <c r="H12" s="34" t="s">
        <v>24</v>
      </c>
      <c r="I12" s="34" t="s">
        <v>23</v>
      </c>
      <c r="J12" s="34" t="s">
        <v>43</v>
      </c>
      <c r="K12" s="34" t="s">
        <v>44</v>
      </c>
      <c r="L12" s="34" t="s">
        <v>45</v>
      </c>
      <c r="M12" s="96" t="s">
        <v>46</v>
      </c>
      <c r="N12" s="104" t="str">
        <f>IF($E12&lt;&gt;"",IF(目標設定!$O$7="男",((0.1238+(0.0481*$E12)+(0.0234*目標設定!$O$9)-(0.0138*目標設定!$O$5)-0.5473))*1000/4.186,IF(目標設定!$O$7="女",((0.1238+(0.0481*$E12)+(0.0234*目標設定!$O$9)-(0.0138*目標設定!$O$5)-1.0946))*1000/4.186,"error")),"ー")</f>
        <v>ー</v>
      </c>
      <c r="O12" s="35" t="str">
        <f>IF($E12&lt;&gt;"",$N12*(目標設定!$L$13/10)/4,"ー")</f>
        <v>ー</v>
      </c>
      <c r="P12" s="35" t="str">
        <f>IF($E12&lt;&gt;"",$N12*(目標設定!$N$13/10)/9,"ー")</f>
        <v>ー</v>
      </c>
      <c r="Q12" s="105" t="str">
        <f>IF($E12&lt;&gt;"",$N12*(目標設定!$P$13/10)/4,"ー")</f>
        <v>ー</v>
      </c>
      <c r="R12" s="99"/>
    </row>
    <row r="13" spans="2:18" ht="24.95" customHeight="1">
      <c r="B13" s="87">
        <v>10</v>
      </c>
      <c r="C13" s="88">
        <f t="shared" si="0"/>
        <v>45372</v>
      </c>
      <c r="D13" s="108" t="str">
        <f t="shared" si="1"/>
        <v>ー</v>
      </c>
      <c r="E13" s="89"/>
      <c r="F13" s="90"/>
      <c r="G13" s="97">
        <f>IF(ISERROR(E13/(目標設定!$O$9/100*目標設定!$O$9/100)),,E13/(目標設定!$O$9/100*目標設定!$O$9/100))</f>
        <v>0</v>
      </c>
      <c r="H13" s="34" t="s">
        <v>24</v>
      </c>
      <c r="I13" s="34" t="s">
        <v>23</v>
      </c>
      <c r="J13" s="34" t="s">
        <v>43</v>
      </c>
      <c r="K13" s="34" t="s">
        <v>44</v>
      </c>
      <c r="L13" s="34" t="s">
        <v>45</v>
      </c>
      <c r="M13" s="96" t="s">
        <v>46</v>
      </c>
      <c r="N13" s="104" t="str">
        <f>IF($E13&lt;&gt;"",IF(目標設定!$O$7="男",((0.1238+(0.0481*$E13)+(0.0234*目標設定!$O$9)-(0.0138*目標設定!$O$5)-0.5473))*1000/4.186,IF(目標設定!$O$7="女",((0.1238+(0.0481*$E13)+(0.0234*目標設定!$O$9)-(0.0138*目標設定!$O$5)-1.0946))*1000/4.186,"error")),"ー")</f>
        <v>ー</v>
      </c>
      <c r="O13" s="35" t="str">
        <f>IF($E13&lt;&gt;"",$N13*(目標設定!$L$13/10)/4,"ー")</f>
        <v>ー</v>
      </c>
      <c r="P13" s="35" t="str">
        <f>IF($E13&lt;&gt;"",$N13*(目標設定!$N$13/10)/9,"ー")</f>
        <v>ー</v>
      </c>
      <c r="Q13" s="105" t="str">
        <f>IF($E13&lt;&gt;"",$N13*(目標設定!$P$13/10)/4,"ー")</f>
        <v>ー</v>
      </c>
      <c r="R13" s="99"/>
    </row>
    <row r="14" spans="2:18" ht="24.95" customHeight="1">
      <c r="B14" s="87">
        <v>11</v>
      </c>
      <c r="C14" s="88">
        <f t="shared" si="0"/>
        <v>45373</v>
      </c>
      <c r="D14" s="108" t="str">
        <f t="shared" si="1"/>
        <v>ー</v>
      </c>
      <c r="E14" s="89"/>
      <c r="F14" s="90"/>
      <c r="G14" s="97">
        <f>IF(ISERROR(E14/(目標設定!$O$9/100*目標設定!$O$9/100)),,E14/(目標設定!$O$9/100*目標設定!$O$9/100))</f>
        <v>0</v>
      </c>
      <c r="H14" s="34" t="s">
        <v>24</v>
      </c>
      <c r="I14" s="34" t="s">
        <v>23</v>
      </c>
      <c r="J14" s="34" t="s">
        <v>43</v>
      </c>
      <c r="K14" s="34" t="s">
        <v>44</v>
      </c>
      <c r="L14" s="34" t="s">
        <v>45</v>
      </c>
      <c r="M14" s="96" t="s">
        <v>46</v>
      </c>
      <c r="N14" s="104" t="str">
        <f>IF($E14&lt;&gt;"",IF(目標設定!$O$7="男",((0.1238+(0.0481*$E14)+(0.0234*目標設定!$O$9)-(0.0138*目標設定!$O$5)-0.5473))*1000/4.186,IF(目標設定!$O$7="女",((0.1238+(0.0481*$E14)+(0.0234*目標設定!$O$9)-(0.0138*目標設定!$O$5)-1.0946))*1000/4.186,"error")),"ー")</f>
        <v>ー</v>
      </c>
      <c r="O14" s="35" t="str">
        <f>IF($E14&lt;&gt;"",$N14*(目標設定!$L$13/10)/4,"ー")</f>
        <v>ー</v>
      </c>
      <c r="P14" s="35" t="str">
        <f>IF($E14&lt;&gt;"",$N14*(目標設定!$N$13/10)/9,"ー")</f>
        <v>ー</v>
      </c>
      <c r="Q14" s="105" t="str">
        <f>IF($E14&lt;&gt;"",$N14*(目標設定!$P$13/10)/4,"ー")</f>
        <v>ー</v>
      </c>
      <c r="R14" s="99"/>
    </row>
    <row r="15" spans="2:18" ht="24.95" customHeight="1">
      <c r="B15" s="87">
        <v>12</v>
      </c>
      <c r="C15" s="88">
        <f t="shared" si="0"/>
        <v>45374</v>
      </c>
      <c r="D15" s="108" t="str">
        <f t="shared" si="1"/>
        <v>ー</v>
      </c>
      <c r="E15" s="89"/>
      <c r="F15" s="90"/>
      <c r="G15" s="97">
        <f>IF(ISERROR(E15/(目標設定!$O$9/100*目標設定!$O$9/100)),,E15/(目標設定!$O$9/100*目標設定!$O$9/100))</f>
        <v>0</v>
      </c>
      <c r="H15" s="34" t="s">
        <v>24</v>
      </c>
      <c r="I15" s="34" t="s">
        <v>23</v>
      </c>
      <c r="J15" s="34" t="s">
        <v>43</v>
      </c>
      <c r="K15" s="34" t="s">
        <v>44</v>
      </c>
      <c r="L15" s="34" t="s">
        <v>45</v>
      </c>
      <c r="M15" s="96" t="s">
        <v>46</v>
      </c>
      <c r="N15" s="104" t="str">
        <f>IF($E15&lt;&gt;"",IF(目標設定!$O$7="男",((0.1238+(0.0481*$E15)+(0.0234*目標設定!$O$9)-(0.0138*目標設定!$O$5)-0.5473))*1000/4.186,IF(目標設定!$O$7="女",((0.1238+(0.0481*$E15)+(0.0234*目標設定!$O$9)-(0.0138*目標設定!$O$5)-1.0946))*1000/4.186,"error")),"ー")</f>
        <v>ー</v>
      </c>
      <c r="O15" s="35" t="str">
        <f>IF($E15&lt;&gt;"",$N15*(目標設定!$L$13/10)/4,"ー")</f>
        <v>ー</v>
      </c>
      <c r="P15" s="35" t="str">
        <f>IF($E15&lt;&gt;"",$N15*(目標設定!$N$13/10)/9,"ー")</f>
        <v>ー</v>
      </c>
      <c r="Q15" s="105" t="str">
        <f>IF($E15&lt;&gt;"",$N15*(目標設定!$P$13/10)/4,"ー")</f>
        <v>ー</v>
      </c>
      <c r="R15" s="99"/>
    </row>
    <row r="16" spans="2:18" ht="24.95" customHeight="1">
      <c r="B16" s="87">
        <v>13</v>
      </c>
      <c r="C16" s="88">
        <f t="shared" si="0"/>
        <v>45375</v>
      </c>
      <c r="D16" s="108" t="str">
        <f t="shared" si="1"/>
        <v>ー</v>
      </c>
      <c r="E16" s="89"/>
      <c r="F16" s="90"/>
      <c r="G16" s="97">
        <f>IF(ISERROR(E16/(目標設定!$O$9/100*目標設定!$O$9/100)),,E16/(目標設定!$O$9/100*目標設定!$O$9/100))</f>
        <v>0</v>
      </c>
      <c r="H16" s="34" t="s">
        <v>24</v>
      </c>
      <c r="I16" s="34" t="s">
        <v>23</v>
      </c>
      <c r="J16" s="34" t="s">
        <v>43</v>
      </c>
      <c r="K16" s="34" t="s">
        <v>44</v>
      </c>
      <c r="L16" s="34" t="s">
        <v>45</v>
      </c>
      <c r="M16" s="96" t="s">
        <v>46</v>
      </c>
      <c r="N16" s="104" t="str">
        <f>IF($E16&lt;&gt;"",IF(目標設定!$O$7="男",((0.1238+(0.0481*$E16)+(0.0234*目標設定!$O$9)-(0.0138*目標設定!$O$5)-0.5473))*1000/4.186,IF(目標設定!$O$7="女",((0.1238+(0.0481*$E16)+(0.0234*目標設定!$O$9)-(0.0138*目標設定!$O$5)-1.0946))*1000/4.186,"error")),"ー")</f>
        <v>ー</v>
      </c>
      <c r="O16" s="35" t="str">
        <f>IF($E16&lt;&gt;"",$N16*(目標設定!$L$13/10)/4,"ー")</f>
        <v>ー</v>
      </c>
      <c r="P16" s="35" t="str">
        <f>IF($E16&lt;&gt;"",$N16*(目標設定!$N$13/10)/9,"ー")</f>
        <v>ー</v>
      </c>
      <c r="Q16" s="105" t="str">
        <f>IF($E16&lt;&gt;"",$N16*(目標設定!$P$13/10)/4,"ー")</f>
        <v>ー</v>
      </c>
      <c r="R16" s="99"/>
    </row>
    <row r="17" spans="2:18" ht="24.95" customHeight="1">
      <c r="B17" s="87">
        <v>14</v>
      </c>
      <c r="C17" s="88">
        <f t="shared" si="0"/>
        <v>45376</v>
      </c>
      <c r="D17" s="108" t="str">
        <f t="shared" si="1"/>
        <v>ー</v>
      </c>
      <c r="E17" s="89"/>
      <c r="F17" s="90"/>
      <c r="G17" s="97">
        <f>IF(ISERROR(E17/(目標設定!$O$9/100*目標設定!$O$9/100)),,E17/(目標設定!$O$9/100*目標設定!$O$9/100))</f>
        <v>0</v>
      </c>
      <c r="H17" s="34" t="s">
        <v>24</v>
      </c>
      <c r="I17" s="34" t="s">
        <v>23</v>
      </c>
      <c r="J17" s="34" t="s">
        <v>43</v>
      </c>
      <c r="K17" s="34" t="s">
        <v>44</v>
      </c>
      <c r="L17" s="34" t="s">
        <v>45</v>
      </c>
      <c r="M17" s="96" t="s">
        <v>46</v>
      </c>
      <c r="N17" s="104" t="str">
        <f>IF($E17&lt;&gt;"",IF(目標設定!$O$7="男",((0.1238+(0.0481*$E17)+(0.0234*目標設定!$O$9)-(0.0138*目標設定!$O$5)-0.5473))*1000/4.186,IF(目標設定!$O$7="女",((0.1238+(0.0481*$E17)+(0.0234*目標設定!$O$9)-(0.0138*目標設定!$O$5)-1.0946))*1000/4.186,"error")),"ー")</f>
        <v>ー</v>
      </c>
      <c r="O17" s="35" t="str">
        <f>IF($E17&lt;&gt;"",$N17*(目標設定!$L$13/10)/4,"ー")</f>
        <v>ー</v>
      </c>
      <c r="P17" s="35" t="str">
        <f>IF($E17&lt;&gt;"",$N17*(目標設定!$N$13/10)/9,"ー")</f>
        <v>ー</v>
      </c>
      <c r="Q17" s="105" t="str">
        <f>IF($E17&lt;&gt;"",$N17*(目標設定!$P$13/10)/4,"ー")</f>
        <v>ー</v>
      </c>
      <c r="R17" s="99"/>
    </row>
    <row r="18" spans="2:18" ht="24.95" customHeight="1">
      <c r="B18" s="87">
        <v>15</v>
      </c>
      <c r="C18" s="88">
        <f t="shared" si="0"/>
        <v>45377</v>
      </c>
      <c r="D18" s="108" t="str">
        <f t="shared" si="1"/>
        <v>ー</v>
      </c>
      <c r="E18" s="89"/>
      <c r="F18" s="90"/>
      <c r="G18" s="97">
        <f>IF(ISERROR(E18/(目標設定!$O$9/100*目標設定!$O$9/100)),,E18/(目標設定!$O$9/100*目標設定!$O$9/100))</f>
        <v>0</v>
      </c>
      <c r="H18" s="34" t="s">
        <v>24</v>
      </c>
      <c r="I18" s="34" t="s">
        <v>23</v>
      </c>
      <c r="J18" s="34" t="s">
        <v>43</v>
      </c>
      <c r="K18" s="34" t="s">
        <v>44</v>
      </c>
      <c r="L18" s="34" t="s">
        <v>45</v>
      </c>
      <c r="M18" s="96" t="s">
        <v>46</v>
      </c>
      <c r="N18" s="104" t="str">
        <f>IF($E18&lt;&gt;"",IF(目標設定!$O$7="男",((0.1238+(0.0481*$E18)+(0.0234*目標設定!$O$9)-(0.0138*目標設定!$O$5)-0.5473))*1000/4.186,IF(目標設定!$O$7="女",((0.1238+(0.0481*$E18)+(0.0234*目標設定!$O$9)-(0.0138*目標設定!$O$5)-1.0946))*1000/4.186,"error")),"ー")</f>
        <v>ー</v>
      </c>
      <c r="O18" s="35" t="str">
        <f>IF($E18&lt;&gt;"",$N18*(目標設定!$L$13/10)/4,"ー")</f>
        <v>ー</v>
      </c>
      <c r="P18" s="35" t="str">
        <f>IF($E18&lt;&gt;"",$N18*(目標設定!$N$13/10)/9,"ー")</f>
        <v>ー</v>
      </c>
      <c r="Q18" s="105" t="str">
        <f>IF($E18&lt;&gt;"",$N18*(目標設定!$P$13/10)/4,"ー")</f>
        <v>ー</v>
      </c>
      <c r="R18" s="99"/>
    </row>
    <row r="19" spans="2:18" ht="24.95" customHeight="1">
      <c r="B19" s="87">
        <v>16</v>
      </c>
      <c r="C19" s="88">
        <f t="shared" si="0"/>
        <v>45378</v>
      </c>
      <c r="D19" s="108" t="str">
        <f t="shared" si="1"/>
        <v>ー</v>
      </c>
      <c r="E19" s="89"/>
      <c r="F19" s="90"/>
      <c r="G19" s="97">
        <f>IF(ISERROR(E19/(目標設定!$O$9/100*目標設定!$O$9/100)),,E19/(目標設定!$O$9/100*目標設定!$O$9/100))</f>
        <v>0</v>
      </c>
      <c r="H19" s="34" t="s">
        <v>24</v>
      </c>
      <c r="I19" s="34" t="s">
        <v>23</v>
      </c>
      <c r="J19" s="34" t="s">
        <v>43</v>
      </c>
      <c r="K19" s="34" t="s">
        <v>44</v>
      </c>
      <c r="L19" s="34" t="s">
        <v>45</v>
      </c>
      <c r="M19" s="96" t="s">
        <v>46</v>
      </c>
      <c r="N19" s="104" t="str">
        <f>IF($E19&lt;&gt;"",IF(目標設定!$O$7="男",((0.1238+(0.0481*$E19)+(0.0234*目標設定!$O$9)-(0.0138*目標設定!$O$5)-0.5473))*1000/4.186,IF(目標設定!$O$7="女",((0.1238+(0.0481*$E19)+(0.0234*目標設定!$O$9)-(0.0138*目標設定!$O$5)-1.0946))*1000/4.186,"error")),"ー")</f>
        <v>ー</v>
      </c>
      <c r="O19" s="35" t="str">
        <f>IF($E19&lt;&gt;"",$N19*(目標設定!$L$13/10)/4,"ー")</f>
        <v>ー</v>
      </c>
      <c r="P19" s="35" t="str">
        <f>IF($E19&lt;&gt;"",$N19*(目標設定!$N$13/10)/9,"ー")</f>
        <v>ー</v>
      </c>
      <c r="Q19" s="105" t="str">
        <f>IF($E19&lt;&gt;"",$N19*(目標設定!$P$13/10)/4,"ー")</f>
        <v>ー</v>
      </c>
      <c r="R19" s="99"/>
    </row>
    <row r="20" spans="2:18" ht="24.95" customHeight="1">
      <c r="B20" s="87">
        <v>17</v>
      </c>
      <c r="C20" s="88">
        <f t="shared" si="0"/>
        <v>45379</v>
      </c>
      <c r="D20" s="108" t="str">
        <f t="shared" si="1"/>
        <v>ー</v>
      </c>
      <c r="E20" s="89"/>
      <c r="F20" s="90"/>
      <c r="G20" s="97">
        <f>IF(ISERROR(E20/(目標設定!$O$9/100*目標設定!$O$9/100)),,E20/(目標設定!$O$9/100*目標設定!$O$9/100))</f>
        <v>0</v>
      </c>
      <c r="H20" s="34" t="s">
        <v>24</v>
      </c>
      <c r="I20" s="34" t="s">
        <v>23</v>
      </c>
      <c r="J20" s="34" t="s">
        <v>43</v>
      </c>
      <c r="K20" s="34" t="s">
        <v>44</v>
      </c>
      <c r="L20" s="34" t="s">
        <v>45</v>
      </c>
      <c r="M20" s="96" t="s">
        <v>46</v>
      </c>
      <c r="N20" s="104" t="str">
        <f>IF($E20&lt;&gt;"",IF(目標設定!$O$7="男",((0.1238+(0.0481*$E20)+(0.0234*目標設定!$O$9)-(0.0138*目標設定!$O$5)-0.5473))*1000/4.186,IF(目標設定!$O$7="女",((0.1238+(0.0481*$E20)+(0.0234*目標設定!$O$9)-(0.0138*目標設定!$O$5)-1.0946))*1000/4.186,"error")),"ー")</f>
        <v>ー</v>
      </c>
      <c r="O20" s="35" t="str">
        <f>IF($E20&lt;&gt;"",$N20*(目標設定!$L$13/10)/4,"ー")</f>
        <v>ー</v>
      </c>
      <c r="P20" s="35" t="str">
        <f>IF($E20&lt;&gt;"",$N20*(目標設定!$N$13/10)/9,"ー")</f>
        <v>ー</v>
      </c>
      <c r="Q20" s="105" t="str">
        <f>IF($E20&lt;&gt;"",$N20*(目標設定!$P$13/10)/4,"ー")</f>
        <v>ー</v>
      </c>
      <c r="R20" s="99"/>
    </row>
    <row r="21" spans="2:18" ht="24.95" customHeight="1">
      <c r="B21" s="87">
        <v>18</v>
      </c>
      <c r="C21" s="88">
        <f t="shared" si="0"/>
        <v>45380</v>
      </c>
      <c r="D21" s="108" t="str">
        <f t="shared" si="1"/>
        <v>ー</v>
      </c>
      <c r="E21" s="89"/>
      <c r="F21" s="90"/>
      <c r="G21" s="97">
        <f>IF(ISERROR(E21/(目標設定!$O$9/100*目標設定!$O$9/100)),,E21/(目標設定!$O$9/100*目標設定!$O$9/100))</f>
        <v>0</v>
      </c>
      <c r="H21" s="34" t="s">
        <v>24</v>
      </c>
      <c r="I21" s="34" t="s">
        <v>23</v>
      </c>
      <c r="J21" s="34" t="s">
        <v>43</v>
      </c>
      <c r="K21" s="34" t="s">
        <v>44</v>
      </c>
      <c r="L21" s="34" t="s">
        <v>45</v>
      </c>
      <c r="M21" s="96" t="s">
        <v>46</v>
      </c>
      <c r="N21" s="104" t="str">
        <f>IF($E21&lt;&gt;"",IF(目標設定!$O$7="男",((0.1238+(0.0481*$E21)+(0.0234*目標設定!$O$9)-(0.0138*目標設定!$O$5)-0.5473))*1000/4.186,IF(目標設定!$O$7="女",((0.1238+(0.0481*$E21)+(0.0234*目標設定!$O$9)-(0.0138*目標設定!$O$5)-1.0946))*1000/4.186,"error")),"ー")</f>
        <v>ー</v>
      </c>
      <c r="O21" s="35" t="str">
        <f>IF($E21&lt;&gt;"",$N21*(目標設定!$L$13/10)/4,"ー")</f>
        <v>ー</v>
      </c>
      <c r="P21" s="35" t="str">
        <f>IF($E21&lt;&gt;"",$N21*(目標設定!$N$13/10)/9,"ー")</f>
        <v>ー</v>
      </c>
      <c r="Q21" s="105" t="str">
        <f>IF($E21&lt;&gt;"",$N21*(目標設定!$P$13/10)/4,"ー")</f>
        <v>ー</v>
      </c>
      <c r="R21" s="99"/>
    </row>
    <row r="22" spans="2:18" ht="24.95" customHeight="1">
      <c r="B22" s="87">
        <v>19</v>
      </c>
      <c r="C22" s="88">
        <f t="shared" si="0"/>
        <v>45381</v>
      </c>
      <c r="D22" s="108" t="str">
        <f t="shared" si="1"/>
        <v>ー</v>
      </c>
      <c r="E22" s="89"/>
      <c r="F22" s="90"/>
      <c r="G22" s="97">
        <f>IF(ISERROR(E22/(目標設定!$O$9/100*目標設定!$O$9/100)),,E22/(目標設定!$O$9/100*目標設定!$O$9/100))</f>
        <v>0</v>
      </c>
      <c r="H22" s="34" t="s">
        <v>24</v>
      </c>
      <c r="I22" s="34" t="s">
        <v>23</v>
      </c>
      <c r="J22" s="34" t="s">
        <v>43</v>
      </c>
      <c r="K22" s="34" t="s">
        <v>44</v>
      </c>
      <c r="L22" s="34" t="s">
        <v>45</v>
      </c>
      <c r="M22" s="96" t="s">
        <v>46</v>
      </c>
      <c r="N22" s="104" t="str">
        <f>IF($E22&lt;&gt;"",IF(目標設定!$O$7="男",((0.1238+(0.0481*$E22)+(0.0234*目標設定!$O$9)-(0.0138*目標設定!$O$5)-0.5473))*1000/4.186,IF(目標設定!$O$7="女",((0.1238+(0.0481*$E22)+(0.0234*目標設定!$O$9)-(0.0138*目標設定!$O$5)-1.0946))*1000/4.186,"error")),"ー")</f>
        <v>ー</v>
      </c>
      <c r="O22" s="35" t="str">
        <f>IF($E22&lt;&gt;"",$N22*(目標設定!$L$13/10)/4,"ー")</f>
        <v>ー</v>
      </c>
      <c r="P22" s="35" t="str">
        <f>IF($E22&lt;&gt;"",$N22*(目標設定!$N$13/10)/9,"ー")</f>
        <v>ー</v>
      </c>
      <c r="Q22" s="105" t="str">
        <f>IF($E22&lt;&gt;"",$N22*(目標設定!$P$13/10)/4,"ー")</f>
        <v>ー</v>
      </c>
      <c r="R22" s="99"/>
    </row>
    <row r="23" spans="2:18" ht="24.95" customHeight="1">
      <c r="B23" s="87">
        <v>20</v>
      </c>
      <c r="C23" s="88">
        <f t="shared" si="0"/>
        <v>45382</v>
      </c>
      <c r="D23" s="108" t="str">
        <f t="shared" si="1"/>
        <v>ー</v>
      </c>
      <c r="E23" s="89"/>
      <c r="F23" s="90"/>
      <c r="G23" s="97">
        <f>IF(ISERROR(E23/(目標設定!$O$9/100*目標設定!$O$9/100)),,E23/(目標設定!$O$9/100*目標設定!$O$9/100))</f>
        <v>0</v>
      </c>
      <c r="H23" s="34" t="s">
        <v>24</v>
      </c>
      <c r="I23" s="34" t="s">
        <v>23</v>
      </c>
      <c r="J23" s="34" t="s">
        <v>43</v>
      </c>
      <c r="K23" s="34" t="s">
        <v>44</v>
      </c>
      <c r="L23" s="34" t="s">
        <v>45</v>
      </c>
      <c r="M23" s="96" t="s">
        <v>46</v>
      </c>
      <c r="N23" s="104" t="str">
        <f>IF($E23&lt;&gt;"",IF(目標設定!$O$7="男",((0.1238+(0.0481*$E23)+(0.0234*目標設定!$O$9)-(0.0138*目標設定!$O$5)-0.5473))*1000/4.186,IF(目標設定!$O$7="女",((0.1238+(0.0481*$E23)+(0.0234*目標設定!$O$9)-(0.0138*目標設定!$O$5)-1.0946))*1000/4.186,"error")),"ー")</f>
        <v>ー</v>
      </c>
      <c r="O23" s="35" t="str">
        <f>IF($E23&lt;&gt;"",$N23*(目標設定!$L$13/10)/4,"ー")</f>
        <v>ー</v>
      </c>
      <c r="P23" s="35" t="str">
        <f>IF($E23&lt;&gt;"",$N23*(目標設定!$N$13/10)/9,"ー")</f>
        <v>ー</v>
      </c>
      <c r="Q23" s="105" t="str">
        <f>IF($E23&lt;&gt;"",$N23*(目標設定!$P$13/10)/4,"ー")</f>
        <v>ー</v>
      </c>
      <c r="R23" s="99"/>
    </row>
    <row r="24" spans="2:18" ht="24.95" customHeight="1">
      <c r="B24" s="87">
        <v>21</v>
      </c>
      <c r="C24" s="88">
        <f t="shared" si="0"/>
        <v>45383</v>
      </c>
      <c r="D24" s="108" t="str">
        <f t="shared" si="1"/>
        <v>ー</v>
      </c>
      <c r="E24" s="89"/>
      <c r="F24" s="90"/>
      <c r="G24" s="97">
        <f>IF(ISERROR(E24/(目標設定!$O$9/100*目標設定!$O$9/100)),,E24/(目標設定!$O$9/100*目標設定!$O$9/100))</f>
        <v>0</v>
      </c>
      <c r="H24" s="34" t="s">
        <v>24</v>
      </c>
      <c r="I24" s="34" t="s">
        <v>23</v>
      </c>
      <c r="J24" s="34" t="s">
        <v>43</v>
      </c>
      <c r="K24" s="34" t="s">
        <v>44</v>
      </c>
      <c r="L24" s="34" t="s">
        <v>45</v>
      </c>
      <c r="M24" s="96" t="s">
        <v>46</v>
      </c>
      <c r="N24" s="104" t="str">
        <f>IF($E24&lt;&gt;"",IF(目標設定!$O$7="男",((0.1238+(0.0481*$E24)+(0.0234*目標設定!$O$9)-(0.0138*目標設定!$O$5)-0.5473))*1000/4.186,IF(目標設定!$O$7="女",((0.1238+(0.0481*$E24)+(0.0234*目標設定!$O$9)-(0.0138*目標設定!$O$5)-1.0946))*1000/4.186,"error")),"ー")</f>
        <v>ー</v>
      </c>
      <c r="O24" s="35" t="str">
        <f>IF($E24&lt;&gt;"",$N24*(目標設定!$L$13/10)/4,"ー")</f>
        <v>ー</v>
      </c>
      <c r="P24" s="35" t="str">
        <f>IF($E24&lt;&gt;"",$N24*(目標設定!$N$13/10)/9,"ー")</f>
        <v>ー</v>
      </c>
      <c r="Q24" s="105" t="str">
        <f>IF($E24&lt;&gt;"",$N24*(目標設定!$P$13/10)/4,"ー")</f>
        <v>ー</v>
      </c>
      <c r="R24" s="99"/>
    </row>
    <row r="25" spans="2:18" ht="24.95" customHeight="1">
      <c r="B25" s="87">
        <v>22</v>
      </c>
      <c r="C25" s="88">
        <f t="shared" si="0"/>
        <v>45384</v>
      </c>
      <c r="D25" s="108" t="str">
        <f t="shared" si="1"/>
        <v>ー</v>
      </c>
      <c r="E25" s="89"/>
      <c r="F25" s="90"/>
      <c r="G25" s="97">
        <f>IF(ISERROR(E25/(目標設定!$O$9/100*目標設定!$O$9/100)),,E25/(目標設定!$O$9/100*目標設定!$O$9/100))</f>
        <v>0</v>
      </c>
      <c r="H25" s="34" t="s">
        <v>24</v>
      </c>
      <c r="I25" s="34" t="s">
        <v>23</v>
      </c>
      <c r="J25" s="34" t="s">
        <v>43</v>
      </c>
      <c r="K25" s="34" t="s">
        <v>44</v>
      </c>
      <c r="L25" s="34" t="s">
        <v>45</v>
      </c>
      <c r="M25" s="96" t="s">
        <v>46</v>
      </c>
      <c r="N25" s="104" t="str">
        <f>IF($E25&lt;&gt;"",IF(目標設定!$O$7="男",((0.1238+(0.0481*$E25)+(0.0234*目標設定!$O$9)-(0.0138*目標設定!$O$5)-0.5473))*1000/4.186,IF(目標設定!$O$7="女",((0.1238+(0.0481*$E25)+(0.0234*目標設定!$O$9)-(0.0138*目標設定!$O$5)-1.0946))*1000/4.186,"error")),"ー")</f>
        <v>ー</v>
      </c>
      <c r="O25" s="35" t="str">
        <f>IF($E25&lt;&gt;"",$N25*(目標設定!$L$13/10)/4,"ー")</f>
        <v>ー</v>
      </c>
      <c r="P25" s="35" t="str">
        <f>IF($E25&lt;&gt;"",$N25*(目標設定!$N$13/10)/9,"ー")</f>
        <v>ー</v>
      </c>
      <c r="Q25" s="105" t="str">
        <f>IF($E25&lt;&gt;"",$N25*(目標設定!$P$13/10)/4,"ー")</f>
        <v>ー</v>
      </c>
      <c r="R25" s="99"/>
    </row>
    <row r="26" spans="2:18" ht="24.95" customHeight="1">
      <c r="B26" s="87">
        <v>23</v>
      </c>
      <c r="C26" s="88">
        <f t="shared" si="0"/>
        <v>45385</v>
      </c>
      <c r="D26" s="108" t="str">
        <f t="shared" si="1"/>
        <v>ー</v>
      </c>
      <c r="E26" s="89"/>
      <c r="F26" s="90"/>
      <c r="G26" s="97">
        <f>IF(ISERROR(E26/(目標設定!$O$9/100*目標設定!$O$9/100)),,E26/(目標設定!$O$9/100*目標設定!$O$9/100))</f>
        <v>0</v>
      </c>
      <c r="H26" s="34" t="s">
        <v>24</v>
      </c>
      <c r="I26" s="34" t="s">
        <v>23</v>
      </c>
      <c r="J26" s="34" t="s">
        <v>43</v>
      </c>
      <c r="K26" s="34" t="s">
        <v>44</v>
      </c>
      <c r="L26" s="34" t="s">
        <v>45</v>
      </c>
      <c r="M26" s="96" t="s">
        <v>46</v>
      </c>
      <c r="N26" s="104" t="str">
        <f>IF($E26&lt;&gt;"",IF(目標設定!$O$7="男",((0.1238+(0.0481*$E26)+(0.0234*目標設定!$O$9)-(0.0138*目標設定!$O$5)-0.5473))*1000/4.186,IF(目標設定!$O$7="女",((0.1238+(0.0481*$E26)+(0.0234*目標設定!$O$9)-(0.0138*目標設定!$O$5)-1.0946))*1000/4.186,"error")),"ー")</f>
        <v>ー</v>
      </c>
      <c r="O26" s="35" t="str">
        <f>IF($E26&lt;&gt;"",$N26*(目標設定!$L$13/10)/4,"ー")</f>
        <v>ー</v>
      </c>
      <c r="P26" s="35" t="str">
        <f>IF($E26&lt;&gt;"",$N26*(目標設定!$N$13/10)/9,"ー")</f>
        <v>ー</v>
      </c>
      <c r="Q26" s="105" t="str">
        <f>IF($E26&lt;&gt;"",$N26*(目標設定!$P$13/10)/4,"ー")</f>
        <v>ー</v>
      </c>
      <c r="R26" s="99"/>
    </row>
    <row r="27" spans="2:18" ht="24.95" customHeight="1">
      <c r="B27" s="87">
        <v>24</v>
      </c>
      <c r="C27" s="88">
        <f t="shared" si="0"/>
        <v>45386</v>
      </c>
      <c r="D27" s="108" t="str">
        <f t="shared" si="1"/>
        <v>ー</v>
      </c>
      <c r="E27" s="89"/>
      <c r="F27" s="90"/>
      <c r="G27" s="97">
        <f>IF(ISERROR(E27/(目標設定!$O$9/100*目標設定!$O$9/100)),,E27/(目標設定!$O$9/100*目標設定!$O$9/100))</f>
        <v>0</v>
      </c>
      <c r="H27" s="34" t="s">
        <v>24</v>
      </c>
      <c r="I27" s="34" t="s">
        <v>23</v>
      </c>
      <c r="J27" s="34" t="s">
        <v>43</v>
      </c>
      <c r="K27" s="34" t="s">
        <v>44</v>
      </c>
      <c r="L27" s="34" t="s">
        <v>45</v>
      </c>
      <c r="M27" s="96" t="s">
        <v>46</v>
      </c>
      <c r="N27" s="104" t="str">
        <f>IF($E27&lt;&gt;"",IF(目標設定!$O$7="男",((0.1238+(0.0481*$E27)+(0.0234*目標設定!$O$9)-(0.0138*目標設定!$O$5)-0.5473))*1000/4.186,IF(目標設定!$O$7="女",((0.1238+(0.0481*$E27)+(0.0234*目標設定!$O$9)-(0.0138*目標設定!$O$5)-1.0946))*1000/4.186,"error")),"ー")</f>
        <v>ー</v>
      </c>
      <c r="O27" s="35" t="str">
        <f>IF($E27&lt;&gt;"",$N27*(目標設定!$L$13/10)/4,"ー")</f>
        <v>ー</v>
      </c>
      <c r="P27" s="35" t="str">
        <f>IF($E27&lt;&gt;"",$N27*(目標設定!$N$13/10)/9,"ー")</f>
        <v>ー</v>
      </c>
      <c r="Q27" s="105" t="str">
        <f>IF($E27&lt;&gt;"",$N27*(目標設定!$P$13/10)/4,"ー")</f>
        <v>ー</v>
      </c>
      <c r="R27" s="99"/>
    </row>
    <row r="28" spans="2:18" ht="24.95" customHeight="1">
      <c r="B28" s="87">
        <v>25</v>
      </c>
      <c r="C28" s="88">
        <f t="shared" si="0"/>
        <v>45387</v>
      </c>
      <c r="D28" s="108" t="str">
        <f t="shared" si="1"/>
        <v>ー</v>
      </c>
      <c r="E28" s="89"/>
      <c r="F28" s="90"/>
      <c r="G28" s="97">
        <f>IF(ISERROR(E28/(目標設定!$O$9/100*目標設定!$O$9/100)),,E28/(目標設定!$O$9/100*目標設定!$O$9/100))</f>
        <v>0</v>
      </c>
      <c r="H28" s="34" t="s">
        <v>24</v>
      </c>
      <c r="I28" s="34" t="s">
        <v>23</v>
      </c>
      <c r="J28" s="34" t="s">
        <v>43</v>
      </c>
      <c r="K28" s="34" t="s">
        <v>44</v>
      </c>
      <c r="L28" s="34" t="s">
        <v>45</v>
      </c>
      <c r="M28" s="96" t="s">
        <v>46</v>
      </c>
      <c r="N28" s="104" t="str">
        <f>IF($E28&lt;&gt;"",IF(目標設定!$O$7="男",((0.1238+(0.0481*$E28)+(0.0234*目標設定!$O$9)-(0.0138*目標設定!$O$5)-0.5473))*1000/4.186,IF(目標設定!$O$7="女",((0.1238+(0.0481*$E28)+(0.0234*目標設定!$O$9)-(0.0138*目標設定!$O$5)-1.0946))*1000/4.186,"error")),"ー")</f>
        <v>ー</v>
      </c>
      <c r="O28" s="35" t="str">
        <f>IF($E28&lt;&gt;"",$N28*(目標設定!$L$13/10)/4,"ー")</f>
        <v>ー</v>
      </c>
      <c r="P28" s="35" t="str">
        <f>IF($E28&lt;&gt;"",$N28*(目標設定!$N$13/10)/9,"ー")</f>
        <v>ー</v>
      </c>
      <c r="Q28" s="105" t="str">
        <f>IF($E28&lt;&gt;"",$N28*(目標設定!$P$13/10)/4,"ー")</f>
        <v>ー</v>
      </c>
      <c r="R28" s="99"/>
    </row>
    <row r="29" spans="2:18" ht="24.95" customHeight="1">
      <c r="B29" s="87">
        <v>26</v>
      </c>
      <c r="C29" s="88">
        <f t="shared" si="0"/>
        <v>45388</v>
      </c>
      <c r="D29" s="108" t="str">
        <f t="shared" si="1"/>
        <v>ー</v>
      </c>
      <c r="E29" s="89"/>
      <c r="F29" s="90"/>
      <c r="G29" s="97">
        <f>IF(ISERROR(E29/(目標設定!$O$9/100*目標設定!$O$9/100)),,E29/(目標設定!$O$9/100*目標設定!$O$9/100))</f>
        <v>0</v>
      </c>
      <c r="H29" s="34" t="s">
        <v>24</v>
      </c>
      <c r="I29" s="34" t="s">
        <v>23</v>
      </c>
      <c r="J29" s="34" t="s">
        <v>43</v>
      </c>
      <c r="K29" s="34" t="s">
        <v>44</v>
      </c>
      <c r="L29" s="34" t="s">
        <v>45</v>
      </c>
      <c r="M29" s="96" t="s">
        <v>46</v>
      </c>
      <c r="N29" s="104" t="str">
        <f>IF($E29&lt;&gt;"",IF(目標設定!$O$7="男",((0.1238+(0.0481*$E29)+(0.0234*目標設定!$O$9)-(0.0138*目標設定!$O$5)-0.5473))*1000/4.186,IF(目標設定!$O$7="女",((0.1238+(0.0481*$E29)+(0.0234*目標設定!$O$9)-(0.0138*目標設定!$O$5)-1.0946))*1000/4.186,"error")),"ー")</f>
        <v>ー</v>
      </c>
      <c r="O29" s="35" t="str">
        <f>IF($E29&lt;&gt;"",$N29*(目標設定!$L$13/10)/4,"ー")</f>
        <v>ー</v>
      </c>
      <c r="P29" s="35" t="str">
        <f>IF($E29&lt;&gt;"",$N29*(目標設定!$N$13/10)/9,"ー")</f>
        <v>ー</v>
      </c>
      <c r="Q29" s="105" t="str">
        <f>IF($E29&lt;&gt;"",$N29*(目標設定!$P$13/10)/4,"ー")</f>
        <v>ー</v>
      </c>
      <c r="R29" s="99"/>
    </row>
    <row r="30" spans="2:18" ht="24.95" customHeight="1">
      <c r="B30" s="87">
        <v>27</v>
      </c>
      <c r="C30" s="88">
        <f t="shared" si="0"/>
        <v>45389</v>
      </c>
      <c r="D30" s="108" t="str">
        <f t="shared" si="1"/>
        <v>ー</v>
      </c>
      <c r="E30" s="89"/>
      <c r="F30" s="90"/>
      <c r="G30" s="97">
        <f>IF(ISERROR(E30/(目標設定!$O$9/100*目標設定!$O$9/100)),,E30/(目標設定!$O$9/100*目標設定!$O$9/100))</f>
        <v>0</v>
      </c>
      <c r="H30" s="34" t="s">
        <v>24</v>
      </c>
      <c r="I30" s="34" t="s">
        <v>23</v>
      </c>
      <c r="J30" s="34" t="s">
        <v>43</v>
      </c>
      <c r="K30" s="34" t="s">
        <v>44</v>
      </c>
      <c r="L30" s="34" t="s">
        <v>45</v>
      </c>
      <c r="M30" s="96" t="s">
        <v>46</v>
      </c>
      <c r="N30" s="104" t="str">
        <f>IF($E30&lt;&gt;"",IF(目標設定!$O$7="男",((0.1238+(0.0481*$E30)+(0.0234*目標設定!$O$9)-(0.0138*目標設定!$O$5)-0.5473))*1000/4.186,IF(目標設定!$O$7="女",((0.1238+(0.0481*$E30)+(0.0234*目標設定!$O$9)-(0.0138*目標設定!$O$5)-1.0946))*1000/4.186,"error")),"ー")</f>
        <v>ー</v>
      </c>
      <c r="O30" s="35" t="str">
        <f>IF($E30&lt;&gt;"",$N30*(目標設定!$L$13/10)/4,"ー")</f>
        <v>ー</v>
      </c>
      <c r="P30" s="35" t="str">
        <f>IF($E30&lt;&gt;"",$N30*(目標設定!$N$13/10)/9,"ー")</f>
        <v>ー</v>
      </c>
      <c r="Q30" s="105" t="str">
        <f>IF($E30&lt;&gt;"",$N30*(目標設定!$P$13/10)/4,"ー")</f>
        <v>ー</v>
      </c>
      <c r="R30" s="99"/>
    </row>
    <row r="31" spans="2:18" ht="24.95" customHeight="1">
      <c r="B31" s="87">
        <v>28</v>
      </c>
      <c r="C31" s="88">
        <f t="shared" si="0"/>
        <v>45390</v>
      </c>
      <c r="D31" s="108" t="str">
        <f t="shared" si="1"/>
        <v>ー</v>
      </c>
      <c r="E31" s="89"/>
      <c r="F31" s="90"/>
      <c r="G31" s="97">
        <f>IF(ISERROR(E31/(目標設定!$O$9/100*目標設定!$O$9/100)),,E31/(目標設定!$O$9/100*目標設定!$O$9/100))</f>
        <v>0</v>
      </c>
      <c r="H31" s="34" t="s">
        <v>24</v>
      </c>
      <c r="I31" s="34" t="s">
        <v>23</v>
      </c>
      <c r="J31" s="34" t="s">
        <v>43</v>
      </c>
      <c r="K31" s="34" t="s">
        <v>44</v>
      </c>
      <c r="L31" s="34" t="s">
        <v>45</v>
      </c>
      <c r="M31" s="96" t="s">
        <v>46</v>
      </c>
      <c r="N31" s="104" t="str">
        <f>IF($E31&lt;&gt;"",IF(目標設定!$O$7="男",((0.1238+(0.0481*$E31)+(0.0234*目標設定!$O$9)-(0.0138*目標設定!$O$5)-0.5473))*1000/4.186,IF(目標設定!$O$7="女",((0.1238+(0.0481*$E31)+(0.0234*目標設定!$O$9)-(0.0138*目標設定!$O$5)-1.0946))*1000/4.186,"error")),"ー")</f>
        <v>ー</v>
      </c>
      <c r="O31" s="35" t="str">
        <f>IF($E31&lt;&gt;"",$N31*(目標設定!$L$13/10)/4,"ー")</f>
        <v>ー</v>
      </c>
      <c r="P31" s="35" t="str">
        <f>IF($E31&lt;&gt;"",$N31*(目標設定!$N$13/10)/9,"ー")</f>
        <v>ー</v>
      </c>
      <c r="Q31" s="105" t="str">
        <f>IF($E31&lt;&gt;"",$N31*(目標設定!$P$13/10)/4,"ー")</f>
        <v>ー</v>
      </c>
      <c r="R31" s="99"/>
    </row>
    <row r="32" spans="2:18" ht="24.95" customHeight="1">
      <c r="B32" s="87">
        <v>29</v>
      </c>
      <c r="C32" s="88">
        <f t="shared" si="0"/>
        <v>45391</v>
      </c>
      <c r="D32" s="108" t="str">
        <f t="shared" si="1"/>
        <v>ー</v>
      </c>
      <c r="E32" s="89"/>
      <c r="F32" s="90"/>
      <c r="G32" s="97">
        <f>IF(ISERROR(E32/(目標設定!$O$9/100*目標設定!$O$9/100)),,E32/(目標設定!$O$9/100*目標設定!$O$9/100))</f>
        <v>0</v>
      </c>
      <c r="H32" s="34" t="s">
        <v>24</v>
      </c>
      <c r="I32" s="34" t="s">
        <v>23</v>
      </c>
      <c r="J32" s="34" t="s">
        <v>43</v>
      </c>
      <c r="K32" s="34" t="s">
        <v>44</v>
      </c>
      <c r="L32" s="34" t="s">
        <v>45</v>
      </c>
      <c r="M32" s="96" t="s">
        <v>46</v>
      </c>
      <c r="N32" s="104" t="str">
        <f>IF($E32&lt;&gt;"",IF(目標設定!$O$7="男",((0.1238+(0.0481*$E32)+(0.0234*目標設定!$O$9)-(0.0138*目標設定!$O$5)-0.5473))*1000/4.186,IF(目標設定!$O$7="女",((0.1238+(0.0481*$E32)+(0.0234*目標設定!$O$9)-(0.0138*目標設定!$O$5)-1.0946))*1000/4.186,"error")),"ー")</f>
        <v>ー</v>
      </c>
      <c r="O32" s="35" t="str">
        <f>IF($E32&lt;&gt;"",$N32*(目標設定!$L$13/10)/4,"ー")</f>
        <v>ー</v>
      </c>
      <c r="P32" s="35" t="str">
        <f>IF($E32&lt;&gt;"",$N32*(目標設定!$N$13/10)/9,"ー")</f>
        <v>ー</v>
      </c>
      <c r="Q32" s="105" t="str">
        <f>IF($E32&lt;&gt;"",$N32*(目標設定!$P$13/10)/4,"ー")</f>
        <v>ー</v>
      </c>
      <c r="R32" s="99"/>
    </row>
    <row r="33" spans="2:18" ht="24.95" customHeight="1">
      <c r="B33" s="87">
        <v>30</v>
      </c>
      <c r="C33" s="88">
        <f t="shared" si="0"/>
        <v>45392</v>
      </c>
      <c r="D33" s="108" t="str">
        <f t="shared" si="1"/>
        <v>ー</v>
      </c>
      <c r="E33" s="89"/>
      <c r="F33" s="90"/>
      <c r="G33" s="97">
        <f>IF(ISERROR(E33/(目標設定!$O$9/100*目標設定!$O$9/100)),,E33/(目標設定!$O$9/100*目標設定!$O$9/100))</f>
        <v>0</v>
      </c>
      <c r="H33" s="34" t="s">
        <v>24</v>
      </c>
      <c r="I33" s="34" t="s">
        <v>23</v>
      </c>
      <c r="J33" s="34" t="s">
        <v>43</v>
      </c>
      <c r="K33" s="34" t="s">
        <v>44</v>
      </c>
      <c r="L33" s="34" t="s">
        <v>45</v>
      </c>
      <c r="M33" s="96" t="s">
        <v>46</v>
      </c>
      <c r="N33" s="104" t="str">
        <f>IF($E33&lt;&gt;"",IF(目標設定!$O$7="男",((0.1238+(0.0481*$E33)+(0.0234*目標設定!$O$9)-(0.0138*目標設定!$O$5)-0.5473))*1000/4.186,IF(目標設定!$O$7="女",((0.1238+(0.0481*$E33)+(0.0234*目標設定!$O$9)-(0.0138*目標設定!$O$5)-1.0946))*1000/4.186,"error")),"ー")</f>
        <v>ー</v>
      </c>
      <c r="O33" s="35" t="str">
        <f>IF($E33&lt;&gt;"",$N33*(目標設定!$L$13/10)/4,"ー")</f>
        <v>ー</v>
      </c>
      <c r="P33" s="35" t="str">
        <f>IF($E33&lt;&gt;"",$N33*(目標設定!$N$13/10)/9,"ー")</f>
        <v>ー</v>
      </c>
      <c r="Q33" s="105" t="str">
        <f>IF($E33&lt;&gt;"",$N33*(目標設定!$P$13/10)/4,"ー")</f>
        <v>ー</v>
      </c>
      <c r="R33" s="99"/>
    </row>
    <row r="34" spans="2:18" ht="24.95" customHeight="1">
      <c r="B34" s="87">
        <v>31</v>
      </c>
      <c r="C34" s="88">
        <f t="shared" si="0"/>
        <v>45393</v>
      </c>
      <c r="D34" s="108" t="str">
        <f t="shared" si="1"/>
        <v>ー</v>
      </c>
      <c r="E34" s="89"/>
      <c r="F34" s="90"/>
      <c r="G34" s="97">
        <f>IF(ISERROR(E34/(目標設定!$O$9/100*目標設定!$O$9/100)),,E34/(目標設定!$O$9/100*目標設定!$O$9/100))</f>
        <v>0</v>
      </c>
      <c r="H34" s="34" t="s">
        <v>24</v>
      </c>
      <c r="I34" s="34" t="s">
        <v>23</v>
      </c>
      <c r="J34" s="34" t="s">
        <v>43</v>
      </c>
      <c r="K34" s="34" t="s">
        <v>44</v>
      </c>
      <c r="L34" s="34" t="s">
        <v>45</v>
      </c>
      <c r="M34" s="96" t="s">
        <v>46</v>
      </c>
      <c r="N34" s="104" t="str">
        <f>IF($E34&lt;&gt;"",IF(目標設定!$O$7="男",((0.1238+(0.0481*$E34)+(0.0234*目標設定!$O$9)-(0.0138*目標設定!$O$5)-0.5473))*1000/4.186,IF(目標設定!$O$7="女",((0.1238+(0.0481*$E34)+(0.0234*目標設定!$O$9)-(0.0138*目標設定!$O$5)-1.0946))*1000/4.186,"error")),"ー")</f>
        <v>ー</v>
      </c>
      <c r="O34" s="35" t="str">
        <f>IF($E34&lt;&gt;"",$N34*(目標設定!$L$13/10)/4,"ー")</f>
        <v>ー</v>
      </c>
      <c r="P34" s="35" t="str">
        <f>IF($E34&lt;&gt;"",$N34*(目標設定!$N$13/10)/9,"ー")</f>
        <v>ー</v>
      </c>
      <c r="Q34" s="105" t="str">
        <f>IF($E34&lt;&gt;"",$N34*(目標設定!$P$13/10)/4,"ー")</f>
        <v>ー</v>
      </c>
      <c r="R34" s="99"/>
    </row>
    <row r="35" spans="2:18" ht="24.95" customHeight="1">
      <c r="B35" s="87">
        <v>32</v>
      </c>
      <c r="C35" s="88">
        <f t="shared" si="0"/>
        <v>45394</v>
      </c>
      <c r="D35" s="108" t="str">
        <f t="shared" si="1"/>
        <v>ー</v>
      </c>
      <c r="E35" s="89"/>
      <c r="F35" s="90"/>
      <c r="G35" s="97">
        <f>IF(ISERROR(E35/(目標設定!$O$9/100*目標設定!$O$9/100)),,E35/(目標設定!$O$9/100*目標設定!$O$9/100))</f>
        <v>0</v>
      </c>
      <c r="H35" s="34" t="s">
        <v>24</v>
      </c>
      <c r="I35" s="34" t="s">
        <v>23</v>
      </c>
      <c r="J35" s="34" t="s">
        <v>43</v>
      </c>
      <c r="K35" s="34" t="s">
        <v>44</v>
      </c>
      <c r="L35" s="34" t="s">
        <v>45</v>
      </c>
      <c r="M35" s="96" t="s">
        <v>46</v>
      </c>
      <c r="N35" s="104" t="str">
        <f>IF($E35&lt;&gt;"",IF(目標設定!$O$7="男",((0.1238+(0.0481*$E35)+(0.0234*目標設定!$O$9)-(0.0138*目標設定!$O$5)-0.5473))*1000/4.186,IF(目標設定!$O$7="女",((0.1238+(0.0481*$E35)+(0.0234*目標設定!$O$9)-(0.0138*目標設定!$O$5)-1.0946))*1000/4.186,"error")),"ー")</f>
        <v>ー</v>
      </c>
      <c r="O35" s="35" t="str">
        <f>IF($E35&lt;&gt;"",$N35*(目標設定!$L$13/10)/4,"ー")</f>
        <v>ー</v>
      </c>
      <c r="P35" s="35" t="str">
        <f>IF($E35&lt;&gt;"",$N35*(目標設定!$N$13/10)/9,"ー")</f>
        <v>ー</v>
      </c>
      <c r="Q35" s="105" t="str">
        <f>IF($E35&lt;&gt;"",$N35*(目標設定!$P$13/10)/4,"ー")</f>
        <v>ー</v>
      </c>
      <c r="R35" s="99"/>
    </row>
    <row r="36" spans="2:18" ht="24.95" customHeight="1">
      <c r="B36" s="87">
        <v>33</v>
      </c>
      <c r="C36" s="88">
        <f t="shared" si="0"/>
        <v>45395</v>
      </c>
      <c r="D36" s="108" t="str">
        <f t="shared" si="1"/>
        <v>ー</v>
      </c>
      <c r="E36" s="89"/>
      <c r="F36" s="90"/>
      <c r="G36" s="97">
        <f>IF(ISERROR(E36/(目標設定!$O$9/100*目標設定!$O$9/100)),,E36/(目標設定!$O$9/100*目標設定!$O$9/100))</f>
        <v>0</v>
      </c>
      <c r="H36" s="34" t="s">
        <v>24</v>
      </c>
      <c r="I36" s="34" t="s">
        <v>23</v>
      </c>
      <c r="J36" s="34" t="s">
        <v>43</v>
      </c>
      <c r="K36" s="34" t="s">
        <v>44</v>
      </c>
      <c r="L36" s="34" t="s">
        <v>45</v>
      </c>
      <c r="M36" s="96" t="s">
        <v>46</v>
      </c>
      <c r="N36" s="104" t="str">
        <f>IF($E36&lt;&gt;"",IF(目標設定!$O$7="男",((0.1238+(0.0481*$E36)+(0.0234*目標設定!$O$9)-(0.0138*目標設定!$O$5)-0.5473))*1000/4.186,IF(目標設定!$O$7="女",((0.1238+(0.0481*$E36)+(0.0234*目標設定!$O$9)-(0.0138*目標設定!$O$5)-1.0946))*1000/4.186,"error")),"ー")</f>
        <v>ー</v>
      </c>
      <c r="O36" s="35" t="str">
        <f>IF($E36&lt;&gt;"",$N36*(目標設定!$L$13/10)/4,"ー")</f>
        <v>ー</v>
      </c>
      <c r="P36" s="35" t="str">
        <f>IF($E36&lt;&gt;"",$N36*(目標設定!$N$13/10)/9,"ー")</f>
        <v>ー</v>
      </c>
      <c r="Q36" s="105" t="str">
        <f>IF($E36&lt;&gt;"",$N36*(目標設定!$P$13/10)/4,"ー")</f>
        <v>ー</v>
      </c>
      <c r="R36" s="99"/>
    </row>
    <row r="37" spans="2:18" ht="24.95" customHeight="1">
      <c r="B37" s="87">
        <v>34</v>
      </c>
      <c r="C37" s="88">
        <f t="shared" si="0"/>
        <v>45396</v>
      </c>
      <c r="D37" s="108" t="str">
        <f t="shared" si="1"/>
        <v>ー</v>
      </c>
      <c r="E37" s="89"/>
      <c r="F37" s="90"/>
      <c r="G37" s="97">
        <f>IF(ISERROR(E37/(目標設定!$O$9/100*目標設定!$O$9/100)),,E37/(目標設定!$O$9/100*目標設定!$O$9/100))</f>
        <v>0</v>
      </c>
      <c r="H37" s="34" t="s">
        <v>24</v>
      </c>
      <c r="I37" s="34" t="s">
        <v>23</v>
      </c>
      <c r="J37" s="34" t="s">
        <v>43</v>
      </c>
      <c r="K37" s="34" t="s">
        <v>44</v>
      </c>
      <c r="L37" s="34" t="s">
        <v>45</v>
      </c>
      <c r="M37" s="96" t="s">
        <v>46</v>
      </c>
      <c r="N37" s="104" t="str">
        <f>IF($E37&lt;&gt;"",IF(目標設定!$O$7="男",((0.1238+(0.0481*$E37)+(0.0234*目標設定!$O$9)-(0.0138*目標設定!$O$5)-0.5473))*1000/4.186,IF(目標設定!$O$7="女",((0.1238+(0.0481*$E37)+(0.0234*目標設定!$O$9)-(0.0138*目標設定!$O$5)-1.0946))*1000/4.186,"error")),"ー")</f>
        <v>ー</v>
      </c>
      <c r="O37" s="35" t="str">
        <f>IF($E37&lt;&gt;"",$N37*(目標設定!$L$13/10)/4,"ー")</f>
        <v>ー</v>
      </c>
      <c r="P37" s="35" t="str">
        <f>IF($E37&lt;&gt;"",$N37*(目標設定!$N$13/10)/9,"ー")</f>
        <v>ー</v>
      </c>
      <c r="Q37" s="105" t="str">
        <f>IF($E37&lt;&gt;"",$N37*(目標設定!$P$13/10)/4,"ー")</f>
        <v>ー</v>
      </c>
      <c r="R37" s="99"/>
    </row>
    <row r="38" spans="2:18" ht="24.95" customHeight="1">
      <c r="B38" s="87">
        <v>35</v>
      </c>
      <c r="C38" s="88">
        <f t="shared" si="0"/>
        <v>45397</v>
      </c>
      <c r="D38" s="108" t="str">
        <f t="shared" si="1"/>
        <v>ー</v>
      </c>
      <c r="E38" s="89"/>
      <c r="F38" s="90"/>
      <c r="G38" s="97">
        <f>IF(ISERROR(E38/(目標設定!$O$9/100*目標設定!$O$9/100)),,E38/(目標設定!$O$9/100*目標設定!$O$9/100))</f>
        <v>0</v>
      </c>
      <c r="H38" s="34" t="s">
        <v>24</v>
      </c>
      <c r="I38" s="34" t="s">
        <v>23</v>
      </c>
      <c r="J38" s="34" t="s">
        <v>43</v>
      </c>
      <c r="K38" s="34" t="s">
        <v>44</v>
      </c>
      <c r="L38" s="34" t="s">
        <v>45</v>
      </c>
      <c r="M38" s="96" t="s">
        <v>46</v>
      </c>
      <c r="N38" s="104" t="str">
        <f>IF($E38&lt;&gt;"",IF(目標設定!$O$7="男",((0.1238+(0.0481*$E38)+(0.0234*目標設定!$O$9)-(0.0138*目標設定!$O$5)-0.5473))*1000/4.186,IF(目標設定!$O$7="女",((0.1238+(0.0481*$E38)+(0.0234*目標設定!$O$9)-(0.0138*目標設定!$O$5)-1.0946))*1000/4.186,"error")),"ー")</f>
        <v>ー</v>
      </c>
      <c r="O38" s="35" t="str">
        <f>IF($E38&lt;&gt;"",$N38*(目標設定!$L$13/10)/4,"ー")</f>
        <v>ー</v>
      </c>
      <c r="P38" s="35" t="str">
        <f>IF($E38&lt;&gt;"",$N38*(目標設定!$N$13/10)/9,"ー")</f>
        <v>ー</v>
      </c>
      <c r="Q38" s="105" t="str">
        <f>IF($E38&lt;&gt;"",$N38*(目標設定!$P$13/10)/4,"ー")</f>
        <v>ー</v>
      </c>
      <c r="R38" s="99"/>
    </row>
    <row r="39" spans="2:18" ht="24.95" customHeight="1">
      <c r="B39" s="87">
        <v>36</v>
      </c>
      <c r="C39" s="88">
        <f t="shared" si="0"/>
        <v>45398</v>
      </c>
      <c r="D39" s="108" t="str">
        <f t="shared" si="1"/>
        <v>ー</v>
      </c>
      <c r="E39" s="89"/>
      <c r="F39" s="90"/>
      <c r="G39" s="97">
        <f>IF(ISERROR(E39/(目標設定!$O$9/100*目標設定!$O$9/100)),,E39/(目標設定!$O$9/100*目標設定!$O$9/100))</f>
        <v>0</v>
      </c>
      <c r="H39" s="34" t="s">
        <v>24</v>
      </c>
      <c r="I39" s="34" t="s">
        <v>23</v>
      </c>
      <c r="J39" s="34" t="s">
        <v>43</v>
      </c>
      <c r="K39" s="34" t="s">
        <v>44</v>
      </c>
      <c r="L39" s="34" t="s">
        <v>45</v>
      </c>
      <c r="M39" s="96" t="s">
        <v>46</v>
      </c>
      <c r="N39" s="104" t="str">
        <f>IF($E39&lt;&gt;"",IF(目標設定!$O$7="男",((0.1238+(0.0481*$E39)+(0.0234*目標設定!$O$9)-(0.0138*目標設定!$O$5)-0.5473))*1000/4.186,IF(目標設定!$O$7="女",((0.1238+(0.0481*$E39)+(0.0234*目標設定!$O$9)-(0.0138*目標設定!$O$5)-1.0946))*1000/4.186,"error")),"ー")</f>
        <v>ー</v>
      </c>
      <c r="O39" s="35" t="str">
        <f>IF($E39&lt;&gt;"",$N39*(目標設定!$L$13/10)/4,"ー")</f>
        <v>ー</v>
      </c>
      <c r="P39" s="35" t="str">
        <f>IF($E39&lt;&gt;"",$N39*(目標設定!$N$13/10)/9,"ー")</f>
        <v>ー</v>
      </c>
      <c r="Q39" s="105" t="str">
        <f>IF($E39&lt;&gt;"",$N39*(目標設定!$P$13/10)/4,"ー")</f>
        <v>ー</v>
      </c>
      <c r="R39" s="99"/>
    </row>
    <row r="40" spans="2:18" ht="24.95" customHeight="1">
      <c r="B40" s="87">
        <v>37</v>
      </c>
      <c r="C40" s="88">
        <f t="shared" si="0"/>
        <v>45399</v>
      </c>
      <c r="D40" s="108" t="str">
        <f t="shared" si="1"/>
        <v>ー</v>
      </c>
      <c r="E40" s="89"/>
      <c r="F40" s="90"/>
      <c r="G40" s="97">
        <f>IF(ISERROR(E40/(目標設定!$O$9/100*目標設定!$O$9/100)),,E40/(目標設定!$O$9/100*目標設定!$O$9/100))</f>
        <v>0</v>
      </c>
      <c r="H40" s="34" t="s">
        <v>24</v>
      </c>
      <c r="I40" s="34" t="s">
        <v>23</v>
      </c>
      <c r="J40" s="34" t="s">
        <v>43</v>
      </c>
      <c r="K40" s="34" t="s">
        <v>44</v>
      </c>
      <c r="L40" s="34" t="s">
        <v>45</v>
      </c>
      <c r="M40" s="96" t="s">
        <v>46</v>
      </c>
      <c r="N40" s="104" t="str">
        <f>IF($E40&lt;&gt;"",IF(目標設定!$O$7="男",((0.1238+(0.0481*$E40)+(0.0234*目標設定!$O$9)-(0.0138*目標設定!$O$5)-0.5473))*1000/4.186,IF(目標設定!$O$7="女",((0.1238+(0.0481*$E40)+(0.0234*目標設定!$O$9)-(0.0138*目標設定!$O$5)-1.0946))*1000/4.186,"error")),"ー")</f>
        <v>ー</v>
      </c>
      <c r="O40" s="35" t="str">
        <f>IF($E40&lt;&gt;"",$N40*(目標設定!$L$13/10)/4,"ー")</f>
        <v>ー</v>
      </c>
      <c r="P40" s="35" t="str">
        <f>IF($E40&lt;&gt;"",$N40*(目標設定!$N$13/10)/9,"ー")</f>
        <v>ー</v>
      </c>
      <c r="Q40" s="105" t="str">
        <f>IF($E40&lt;&gt;"",$N40*(目標設定!$P$13/10)/4,"ー")</f>
        <v>ー</v>
      </c>
      <c r="R40" s="99"/>
    </row>
    <row r="41" spans="2:18" ht="24.95" customHeight="1">
      <c r="B41" s="87">
        <v>38</v>
      </c>
      <c r="C41" s="88">
        <f t="shared" si="0"/>
        <v>45400</v>
      </c>
      <c r="D41" s="108" t="str">
        <f t="shared" si="1"/>
        <v>ー</v>
      </c>
      <c r="E41" s="89"/>
      <c r="F41" s="90"/>
      <c r="G41" s="97">
        <f>IF(ISERROR(E41/(目標設定!$O$9/100*目標設定!$O$9/100)),,E41/(目標設定!$O$9/100*目標設定!$O$9/100))</f>
        <v>0</v>
      </c>
      <c r="H41" s="34" t="s">
        <v>24</v>
      </c>
      <c r="I41" s="34" t="s">
        <v>23</v>
      </c>
      <c r="J41" s="34" t="s">
        <v>43</v>
      </c>
      <c r="K41" s="34" t="s">
        <v>44</v>
      </c>
      <c r="L41" s="34" t="s">
        <v>45</v>
      </c>
      <c r="M41" s="96" t="s">
        <v>46</v>
      </c>
      <c r="N41" s="104" t="str">
        <f>IF($E41&lt;&gt;"",IF(目標設定!$O$7="男",((0.1238+(0.0481*$E41)+(0.0234*目標設定!$O$9)-(0.0138*目標設定!$O$5)-0.5473))*1000/4.186,IF(目標設定!$O$7="女",((0.1238+(0.0481*$E41)+(0.0234*目標設定!$O$9)-(0.0138*目標設定!$O$5)-1.0946))*1000/4.186,"error")),"ー")</f>
        <v>ー</v>
      </c>
      <c r="O41" s="35" t="str">
        <f>IF($E41&lt;&gt;"",$N41*(目標設定!$L$13/10)/4,"ー")</f>
        <v>ー</v>
      </c>
      <c r="P41" s="35" t="str">
        <f>IF($E41&lt;&gt;"",$N41*(目標設定!$N$13/10)/9,"ー")</f>
        <v>ー</v>
      </c>
      <c r="Q41" s="105" t="str">
        <f>IF($E41&lt;&gt;"",$N41*(目標設定!$P$13/10)/4,"ー")</f>
        <v>ー</v>
      </c>
      <c r="R41" s="99"/>
    </row>
    <row r="42" spans="2:18" ht="24.95" customHeight="1">
      <c r="B42" s="87">
        <v>39</v>
      </c>
      <c r="C42" s="88">
        <f t="shared" si="0"/>
        <v>45401</v>
      </c>
      <c r="D42" s="108" t="str">
        <f t="shared" si="1"/>
        <v>ー</v>
      </c>
      <c r="E42" s="89"/>
      <c r="F42" s="90"/>
      <c r="G42" s="97">
        <f>IF(ISERROR(E42/(目標設定!$O$9/100*目標設定!$O$9/100)),,E42/(目標設定!$O$9/100*目標設定!$O$9/100))</f>
        <v>0</v>
      </c>
      <c r="H42" s="34" t="s">
        <v>24</v>
      </c>
      <c r="I42" s="34" t="s">
        <v>23</v>
      </c>
      <c r="J42" s="34" t="s">
        <v>43</v>
      </c>
      <c r="K42" s="34" t="s">
        <v>44</v>
      </c>
      <c r="L42" s="34" t="s">
        <v>45</v>
      </c>
      <c r="M42" s="96" t="s">
        <v>46</v>
      </c>
      <c r="N42" s="104" t="str">
        <f>IF($E42&lt;&gt;"",IF(目標設定!$O$7="男",((0.1238+(0.0481*$E42)+(0.0234*目標設定!$O$9)-(0.0138*目標設定!$O$5)-0.5473))*1000/4.186,IF(目標設定!$O$7="女",((0.1238+(0.0481*$E42)+(0.0234*目標設定!$O$9)-(0.0138*目標設定!$O$5)-1.0946))*1000/4.186,"error")),"ー")</f>
        <v>ー</v>
      </c>
      <c r="O42" s="35" t="str">
        <f>IF($E42&lt;&gt;"",$N42*(目標設定!$L$13/10)/4,"ー")</f>
        <v>ー</v>
      </c>
      <c r="P42" s="35" t="str">
        <f>IF($E42&lt;&gt;"",$N42*(目標設定!$N$13/10)/9,"ー")</f>
        <v>ー</v>
      </c>
      <c r="Q42" s="105" t="str">
        <f>IF($E42&lt;&gt;"",$N42*(目標設定!$P$13/10)/4,"ー")</f>
        <v>ー</v>
      </c>
      <c r="R42" s="99"/>
    </row>
    <row r="43" spans="2:18" ht="24.95" customHeight="1">
      <c r="B43" s="87">
        <v>40</v>
      </c>
      <c r="C43" s="88">
        <f t="shared" si="0"/>
        <v>45402</v>
      </c>
      <c r="D43" s="108" t="str">
        <f t="shared" si="1"/>
        <v>ー</v>
      </c>
      <c r="E43" s="89"/>
      <c r="F43" s="90"/>
      <c r="G43" s="97">
        <f>IF(ISERROR(E43/(目標設定!$O$9/100*目標設定!$O$9/100)),,E43/(目標設定!$O$9/100*目標設定!$O$9/100))</f>
        <v>0</v>
      </c>
      <c r="H43" s="34" t="s">
        <v>24</v>
      </c>
      <c r="I43" s="34" t="s">
        <v>23</v>
      </c>
      <c r="J43" s="34" t="s">
        <v>43</v>
      </c>
      <c r="K43" s="34" t="s">
        <v>44</v>
      </c>
      <c r="L43" s="34" t="s">
        <v>45</v>
      </c>
      <c r="M43" s="96" t="s">
        <v>46</v>
      </c>
      <c r="N43" s="104" t="str">
        <f>IF($E43&lt;&gt;"",IF(目標設定!$O$7="男",((0.1238+(0.0481*$E43)+(0.0234*目標設定!$O$9)-(0.0138*目標設定!$O$5)-0.5473))*1000/4.186,IF(目標設定!$O$7="女",((0.1238+(0.0481*$E43)+(0.0234*目標設定!$O$9)-(0.0138*目標設定!$O$5)-1.0946))*1000/4.186,"error")),"ー")</f>
        <v>ー</v>
      </c>
      <c r="O43" s="35" t="str">
        <f>IF($E43&lt;&gt;"",$N43*(目標設定!$L$13/10)/4,"ー")</f>
        <v>ー</v>
      </c>
      <c r="P43" s="35" t="str">
        <f>IF($E43&lt;&gt;"",$N43*(目標設定!$N$13/10)/9,"ー")</f>
        <v>ー</v>
      </c>
      <c r="Q43" s="105" t="str">
        <f>IF($E43&lt;&gt;"",$N43*(目標設定!$P$13/10)/4,"ー")</f>
        <v>ー</v>
      </c>
      <c r="R43" s="99"/>
    </row>
    <row r="44" spans="2:18" ht="24.95" customHeight="1">
      <c r="B44" s="87">
        <v>41</v>
      </c>
      <c r="C44" s="88">
        <f t="shared" si="0"/>
        <v>45403</v>
      </c>
      <c r="D44" s="108" t="str">
        <f t="shared" si="1"/>
        <v>ー</v>
      </c>
      <c r="E44" s="89"/>
      <c r="F44" s="90"/>
      <c r="G44" s="97">
        <f>IF(ISERROR(E44/(目標設定!$O$9/100*目標設定!$O$9/100)),,E44/(目標設定!$O$9/100*目標設定!$O$9/100))</f>
        <v>0</v>
      </c>
      <c r="H44" s="34" t="s">
        <v>24</v>
      </c>
      <c r="I44" s="34" t="s">
        <v>23</v>
      </c>
      <c r="J44" s="34" t="s">
        <v>43</v>
      </c>
      <c r="K44" s="34" t="s">
        <v>44</v>
      </c>
      <c r="L44" s="34" t="s">
        <v>45</v>
      </c>
      <c r="M44" s="96" t="s">
        <v>46</v>
      </c>
      <c r="N44" s="104" t="str">
        <f>IF($E44&lt;&gt;"",IF(目標設定!$O$7="男",((0.1238+(0.0481*$E44)+(0.0234*目標設定!$O$9)-(0.0138*目標設定!$O$5)-0.5473))*1000/4.186,IF(目標設定!$O$7="女",((0.1238+(0.0481*$E44)+(0.0234*目標設定!$O$9)-(0.0138*目標設定!$O$5)-1.0946))*1000/4.186,"error")),"ー")</f>
        <v>ー</v>
      </c>
      <c r="O44" s="35" t="str">
        <f>IF($E44&lt;&gt;"",$N44*(目標設定!$L$13/10)/4,"ー")</f>
        <v>ー</v>
      </c>
      <c r="P44" s="35" t="str">
        <f>IF($E44&lt;&gt;"",$N44*(目標設定!$N$13/10)/9,"ー")</f>
        <v>ー</v>
      </c>
      <c r="Q44" s="105" t="str">
        <f>IF($E44&lt;&gt;"",$N44*(目標設定!$P$13/10)/4,"ー")</f>
        <v>ー</v>
      </c>
      <c r="R44" s="99"/>
    </row>
    <row r="45" spans="2:18" ht="24.95" customHeight="1">
      <c r="B45" s="87">
        <v>42</v>
      </c>
      <c r="C45" s="88">
        <f t="shared" si="0"/>
        <v>45404</v>
      </c>
      <c r="D45" s="108" t="str">
        <f t="shared" si="1"/>
        <v>ー</v>
      </c>
      <c r="E45" s="89"/>
      <c r="F45" s="90"/>
      <c r="G45" s="97">
        <f>IF(ISERROR(E45/(目標設定!$O$9/100*目標設定!$O$9/100)),,E45/(目標設定!$O$9/100*目標設定!$O$9/100))</f>
        <v>0</v>
      </c>
      <c r="H45" s="34" t="s">
        <v>24</v>
      </c>
      <c r="I45" s="34" t="s">
        <v>23</v>
      </c>
      <c r="J45" s="34" t="s">
        <v>43</v>
      </c>
      <c r="K45" s="34" t="s">
        <v>44</v>
      </c>
      <c r="L45" s="34" t="s">
        <v>45</v>
      </c>
      <c r="M45" s="96" t="s">
        <v>46</v>
      </c>
      <c r="N45" s="104" t="str">
        <f>IF($E45&lt;&gt;"",IF(目標設定!$O$7="男",((0.1238+(0.0481*$E45)+(0.0234*目標設定!$O$9)-(0.0138*目標設定!$O$5)-0.5473))*1000/4.186,IF(目標設定!$O$7="女",((0.1238+(0.0481*$E45)+(0.0234*目標設定!$O$9)-(0.0138*目標設定!$O$5)-1.0946))*1000/4.186,"error")),"ー")</f>
        <v>ー</v>
      </c>
      <c r="O45" s="35" t="str">
        <f>IF($E45&lt;&gt;"",$N45*(目標設定!$L$13/10)/4,"ー")</f>
        <v>ー</v>
      </c>
      <c r="P45" s="35" t="str">
        <f>IF($E45&lt;&gt;"",$N45*(目標設定!$N$13/10)/9,"ー")</f>
        <v>ー</v>
      </c>
      <c r="Q45" s="105" t="str">
        <f>IF($E45&lt;&gt;"",$N45*(目標設定!$P$13/10)/4,"ー")</f>
        <v>ー</v>
      </c>
      <c r="R45" s="99"/>
    </row>
    <row r="46" spans="2:18" ht="24.95" customHeight="1">
      <c r="B46" s="87">
        <v>43</v>
      </c>
      <c r="C46" s="88">
        <f t="shared" si="0"/>
        <v>45405</v>
      </c>
      <c r="D46" s="108" t="str">
        <f t="shared" si="1"/>
        <v>ー</v>
      </c>
      <c r="E46" s="89"/>
      <c r="F46" s="90"/>
      <c r="G46" s="97">
        <f>IF(ISERROR(E46/(目標設定!$O$9/100*目標設定!$O$9/100)),,E46/(目標設定!$O$9/100*目標設定!$O$9/100))</f>
        <v>0</v>
      </c>
      <c r="H46" s="34" t="s">
        <v>24</v>
      </c>
      <c r="I46" s="34" t="s">
        <v>23</v>
      </c>
      <c r="J46" s="34" t="s">
        <v>43</v>
      </c>
      <c r="K46" s="34" t="s">
        <v>44</v>
      </c>
      <c r="L46" s="34" t="s">
        <v>45</v>
      </c>
      <c r="M46" s="96" t="s">
        <v>46</v>
      </c>
      <c r="N46" s="104" t="str">
        <f>IF($E46&lt;&gt;"",IF(目標設定!$O$7="男",((0.1238+(0.0481*$E46)+(0.0234*目標設定!$O$9)-(0.0138*目標設定!$O$5)-0.5473))*1000/4.186,IF(目標設定!$O$7="女",((0.1238+(0.0481*$E46)+(0.0234*目標設定!$O$9)-(0.0138*目標設定!$O$5)-1.0946))*1000/4.186,"error")),"ー")</f>
        <v>ー</v>
      </c>
      <c r="O46" s="35" t="str">
        <f>IF($E46&lt;&gt;"",$N46*(目標設定!$L$13/10)/4,"ー")</f>
        <v>ー</v>
      </c>
      <c r="P46" s="35" t="str">
        <f>IF($E46&lt;&gt;"",$N46*(目標設定!$N$13/10)/9,"ー")</f>
        <v>ー</v>
      </c>
      <c r="Q46" s="105" t="str">
        <f>IF($E46&lt;&gt;"",$N46*(目標設定!$P$13/10)/4,"ー")</f>
        <v>ー</v>
      </c>
      <c r="R46" s="99"/>
    </row>
    <row r="47" spans="2:18" ht="24.95" customHeight="1">
      <c r="B47" s="87">
        <v>44</v>
      </c>
      <c r="C47" s="88">
        <f t="shared" si="0"/>
        <v>45406</v>
      </c>
      <c r="D47" s="108" t="str">
        <f t="shared" si="1"/>
        <v>ー</v>
      </c>
      <c r="E47" s="89"/>
      <c r="F47" s="90"/>
      <c r="G47" s="97">
        <f>IF(ISERROR(E47/(目標設定!$O$9/100*目標設定!$O$9/100)),,E47/(目標設定!$O$9/100*目標設定!$O$9/100))</f>
        <v>0</v>
      </c>
      <c r="H47" s="34" t="s">
        <v>24</v>
      </c>
      <c r="I47" s="34" t="s">
        <v>23</v>
      </c>
      <c r="J47" s="34" t="s">
        <v>43</v>
      </c>
      <c r="K47" s="34" t="s">
        <v>44</v>
      </c>
      <c r="L47" s="34" t="s">
        <v>45</v>
      </c>
      <c r="M47" s="96" t="s">
        <v>46</v>
      </c>
      <c r="N47" s="104" t="str">
        <f>IF($E47&lt;&gt;"",IF(目標設定!$O$7="男",((0.1238+(0.0481*$E47)+(0.0234*目標設定!$O$9)-(0.0138*目標設定!$O$5)-0.5473))*1000/4.186,IF(目標設定!$O$7="女",((0.1238+(0.0481*$E47)+(0.0234*目標設定!$O$9)-(0.0138*目標設定!$O$5)-1.0946))*1000/4.186,"error")),"ー")</f>
        <v>ー</v>
      </c>
      <c r="O47" s="35" t="str">
        <f>IF($E47&lt;&gt;"",$N47*(目標設定!$L$13/10)/4,"ー")</f>
        <v>ー</v>
      </c>
      <c r="P47" s="35" t="str">
        <f>IF($E47&lt;&gt;"",$N47*(目標設定!$N$13/10)/9,"ー")</f>
        <v>ー</v>
      </c>
      <c r="Q47" s="105" t="str">
        <f>IF($E47&lt;&gt;"",$N47*(目標設定!$P$13/10)/4,"ー")</f>
        <v>ー</v>
      </c>
      <c r="R47" s="99"/>
    </row>
    <row r="48" spans="2:18" ht="24.95" customHeight="1">
      <c r="B48" s="87">
        <v>45</v>
      </c>
      <c r="C48" s="88">
        <f t="shared" si="0"/>
        <v>45407</v>
      </c>
      <c r="D48" s="108" t="str">
        <f t="shared" si="1"/>
        <v>ー</v>
      </c>
      <c r="E48" s="89"/>
      <c r="F48" s="90"/>
      <c r="G48" s="97">
        <f>IF(ISERROR(E48/(目標設定!$O$9/100*目標設定!$O$9/100)),,E48/(目標設定!$O$9/100*目標設定!$O$9/100))</f>
        <v>0</v>
      </c>
      <c r="H48" s="34" t="s">
        <v>24</v>
      </c>
      <c r="I48" s="34" t="s">
        <v>23</v>
      </c>
      <c r="J48" s="34" t="s">
        <v>43</v>
      </c>
      <c r="K48" s="34" t="s">
        <v>44</v>
      </c>
      <c r="L48" s="34" t="s">
        <v>45</v>
      </c>
      <c r="M48" s="96" t="s">
        <v>46</v>
      </c>
      <c r="N48" s="104" t="str">
        <f>IF($E48&lt;&gt;"",IF(目標設定!$O$7="男",((0.1238+(0.0481*$E48)+(0.0234*目標設定!$O$9)-(0.0138*目標設定!$O$5)-0.5473))*1000/4.186,IF(目標設定!$O$7="女",((0.1238+(0.0481*$E48)+(0.0234*目標設定!$O$9)-(0.0138*目標設定!$O$5)-1.0946))*1000/4.186,"error")),"ー")</f>
        <v>ー</v>
      </c>
      <c r="O48" s="35" t="str">
        <f>IF($E48&lt;&gt;"",$N48*(目標設定!$L$13/10)/4,"ー")</f>
        <v>ー</v>
      </c>
      <c r="P48" s="35" t="str">
        <f>IF($E48&lt;&gt;"",$N48*(目標設定!$N$13/10)/9,"ー")</f>
        <v>ー</v>
      </c>
      <c r="Q48" s="105" t="str">
        <f>IF($E48&lt;&gt;"",$N48*(目標設定!$P$13/10)/4,"ー")</f>
        <v>ー</v>
      </c>
      <c r="R48" s="99"/>
    </row>
    <row r="49" spans="2:18" ht="24.95" customHeight="1">
      <c r="B49" s="87">
        <v>46</v>
      </c>
      <c r="C49" s="88">
        <f t="shared" si="0"/>
        <v>45408</v>
      </c>
      <c r="D49" s="108" t="str">
        <f t="shared" si="1"/>
        <v>ー</v>
      </c>
      <c r="E49" s="89"/>
      <c r="F49" s="90"/>
      <c r="G49" s="97">
        <f>IF(ISERROR(E49/(目標設定!$O$9/100*目標設定!$O$9/100)),,E49/(目標設定!$O$9/100*目標設定!$O$9/100))</f>
        <v>0</v>
      </c>
      <c r="H49" s="34" t="s">
        <v>24</v>
      </c>
      <c r="I49" s="34" t="s">
        <v>23</v>
      </c>
      <c r="J49" s="34" t="s">
        <v>43</v>
      </c>
      <c r="K49" s="34" t="s">
        <v>44</v>
      </c>
      <c r="L49" s="34" t="s">
        <v>45</v>
      </c>
      <c r="M49" s="96" t="s">
        <v>46</v>
      </c>
      <c r="N49" s="104" t="str">
        <f>IF($E49&lt;&gt;"",IF(目標設定!$O$7="男",((0.1238+(0.0481*$E49)+(0.0234*目標設定!$O$9)-(0.0138*目標設定!$O$5)-0.5473))*1000/4.186,IF(目標設定!$O$7="女",((0.1238+(0.0481*$E49)+(0.0234*目標設定!$O$9)-(0.0138*目標設定!$O$5)-1.0946))*1000/4.186,"error")),"ー")</f>
        <v>ー</v>
      </c>
      <c r="O49" s="35" t="str">
        <f>IF($E49&lt;&gt;"",$N49*(目標設定!$L$13/10)/4,"ー")</f>
        <v>ー</v>
      </c>
      <c r="P49" s="35" t="str">
        <f>IF($E49&lt;&gt;"",$N49*(目標設定!$N$13/10)/9,"ー")</f>
        <v>ー</v>
      </c>
      <c r="Q49" s="105" t="str">
        <f>IF($E49&lt;&gt;"",$N49*(目標設定!$P$13/10)/4,"ー")</f>
        <v>ー</v>
      </c>
      <c r="R49" s="99"/>
    </row>
    <row r="50" spans="2:18" ht="24.95" customHeight="1">
      <c r="B50" s="87">
        <v>47</v>
      </c>
      <c r="C50" s="88">
        <f t="shared" si="0"/>
        <v>45409</v>
      </c>
      <c r="D50" s="108" t="str">
        <f t="shared" si="1"/>
        <v>ー</v>
      </c>
      <c r="E50" s="89"/>
      <c r="F50" s="90"/>
      <c r="G50" s="97">
        <f>IF(ISERROR(E50/(目標設定!$O$9/100*目標設定!$O$9/100)),,E50/(目標設定!$O$9/100*目標設定!$O$9/100))</f>
        <v>0</v>
      </c>
      <c r="H50" s="34" t="s">
        <v>24</v>
      </c>
      <c r="I50" s="34" t="s">
        <v>23</v>
      </c>
      <c r="J50" s="34" t="s">
        <v>43</v>
      </c>
      <c r="K50" s="34" t="s">
        <v>44</v>
      </c>
      <c r="L50" s="34" t="s">
        <v>45</v>
      </c>
      <c r="M50" s="96" t="s">
        <v>46</v>
      </c>
      <c r="N50" s="104" t="str">
        <f>IF($E50&lt;&gt;"",IF(目標設定!$O$7="男",((0.1238+(0.0481*$E50)+(0.0234*目標設定!$O$9)-(0.0138*目標設定!$O$5)-0.5473))*1000/4.186,IF(目標設定!$O$7="女",((0.1238+(0.0481*$E50)+(0.0234*目標設定!$O$9)-(0.0138*目標設定!$O$5)-1.0946))*1000/4.186,"error")),"ー")</f>
        <v>ー</v>
      </c>
      <c r="O50" s="35" t="str">
        <f>IF($E50&lt;&gt;"",$N50*(目標設定!$L$13/10)/4,"ー")</f>
        <v>ー</v>
      </c>
      <c r="P50" s="35" t="str">
        <f>IF($E50&lt;&gt;"",$N50*(目標設定!$N$13/10)/9,"ー")</f>
        <v>ー</v>
      </c>
      <c r="Q50" s="105" t="str">
        <f>IF($E50&lt;&gt;"",$N50*(目標設定!$P$13/10)/4,"ー")</f>
        <v>ー</v>
      </c>
      <c r="R50" s="99"/>
    </row>
    <row r="51" spans="2:18" ht="24.95" customHeight="1">
      <c r="B51" s="87">
        <v>48</v>
      </c>
      <c r="C51" s="88">
        <f t="shared" si="0"/>
        <v>45410</v>
      </c>
      <c r="D51" s="108" t="str">
        <f t="shared" si="1"/>
        <v>ー</v>
      </c>
      <c r="E51" s="89"/>
      <c r="F51" s="90"/>
      <c r="G51" s="97">
        <f>IF(ISERROR(E51/(目標設定!$O$9/100*目標設定!$O$9/100)),,E51/(目標設定!$O$9/100*目標設定!$O$9/100))</f>
        <v>0</v>
      </c>
      <c r="H51" s="34" t="s">
        <v>24</v>
      </c>
      <c r="I51" s="34" t="s">
        <v>23</v>
      </c>
      <c r="J51" s="34" t="s">
        <v>43</v>
      </c>
      <c r="K51" s="34" t="s">
        <v>44</v>
      </c>
      <c r="L51" s="34" t="s">
        <v>45</v>
      </c>
      <c r="M51" s="96" t="s">
        <v>46</v>
      </c>
      <c r="N51" s="104" t="str">
        <f>IF($E51&lt;&gt;"",IF(目標設定!$O$7="男",((0.1238+(0.0481*$E51)+(0.0234*目標設定!$O$9)-(0.0138*目標設定!$O$5)-0.5473))*1000/4.186,IF(目標設定!$O$7="女",((0.1238+(0.0481*$E51)+(0.0234*目標設定!$O$9)-(0.0138*目標設定!$O$5)-1.0946))*1000/4.186,"error")),"ー")</f>
        <v>ー</v>
      </c>
      <c r="O51" s="35" t="str">
        <f>IF($E51&lt;&gt;"",$N51*(目標設定!$L$13/10)/4,"ー")</f>
        <v>ー</v>
      </c>
      <c r="P51" s="35" t="str">
        <f>IF($E51&lt;&gt;"",$N51*(目標設定!$N$13/10)/9,"ー")</f>
        <v>ー</v>
      </c>
      <c r="Q51" s="105" t="str">
        <f>IF($E51&lt;&gt;"",$N51*(目標設定!$P$13/10)/4,"ー")</f>
        <v>ー</v>
      </c>
      <c r="R51" s="99"/>
    </row>
    <row r="52" spans="2:18" ht="24.95" customHeight="1">
      <c r="B52" s="87">
        <v>49</v>
      </c>
      <c r="C52" s="88">
        <f t="shared" si="0"/>
        <v>45411</v>
      </c>
      <c r="D52" s="108" t="str">
        <f t="shared" si="1"/>
        <v>ー</v>
      </c>
      <c r="E52" s="89"/>
      <c r="F52" s="90"/>
      <c r="G52" s="97">
        <f>IF(ISERROR(E52/(目標設定!$O$9/100*目標設定!$O$9/100)),,E52/(目標設定!$O$9/100*目標設定!$O$9/100))</f>
        <v>0</v>
      </c>
      <c r="H52" s="34" t="s">
        <v>24</v>
      </c>
      <c r="I52" s="34" t="s">
        <v>23</v>
      </c>
      <c r="J52" s="34" t="s">
        <v>43</v>
      </c>
      <c r="K52" s="34" t="s">
        <v>44</v>
      </c>
      <c r="L52" s="34" t="s">
        <v>45</v>
      </c>
      <c r="M52" s="96" t="s">
        <v>46</v>
      </c>
      <c r="N52" s="104" t="str">
        <f>IF($E52&lt;&gt;"",IF(目標設定!$O$7="男",((0.1238+(0.0481*$E52)+(0.0234*目標設定!$O$9)-(0.0138*目標設定!$O$5)-0.5473))*1000/4.186,IF(目標設定!$O$7="女",((0.1238+(0.0481*$E52)+(0.0234*目標設定!$O$9)-(0.0138*目標設定!$O$5)-1.0946))*1000/4.186,"error")),"ー")</f>
        <v>ー</v>
      </c>
      <c r="O52" s="35" t="str">
        <f>IF($E52&lt;&gt;"",$N52*(目標設定!$L$13/10)/4,"ー")</f>
        <v>ー</v>
      </c>
      <c r="P52" s="35" t="str">
        <f>IF($E52&lt;&gt;"",$N52*(目標設定!$N$13/10)/9,"ー")</f>
        <v>ー</v>
      </c>
      <c r="Q52" s="105" t="str">
        <f>IF($E52&lt;&gt;"",$N52*(目標設定!$P$13/10)/4,"ー")</f>
        <v>ー</v>
      </c>
      <c r="R52" s="99"/>
    </row>
    <row r="53" spans="2:18" ht="24.95" customHeight="1">
      <c r="B53" s="87">
        <v>50</v>
      </c>
      <c r="C53" s="88">
        <f t="shared" si="0"/>
        <v>45412</v>
      </c>
      <c r="D53" s="108" t="str">
        <f t="shared" si="1"/>
        <v>ー</v>
      </c>
      <c r="E53" s="89"/>
      <c r="F53" s="90"/>
      <c r="G53" s="97">
        <f>IF(ISERROR(E53/(目標設定!$O$9/100*目標設定!$O$9/100)),,E53/(目標設定!$O$9/100*目標設定!$O$9/100))</f>
        <v>0</v>
      </c>
      <c r="H53" s="34" t="s">
        <v>24</v>
      </c>
      <c r="I53" s="34" t="s">
        <v>23</v>
      </c>
      <c r="J53" s="34" t="s">
        <v>43</v>
      </c>
      <c r="K53" s="34" t="s">
        <v>44</v>
      </c>
      <c r="L53" s="34" t="s">
        <v>45</v>
      </c>
      <c r="M53" s="96" t="s">
        <v>46</v>
      </c>
      <c r="N53" s="104" t="str">
        <f>IF($E53&lt;&gt;"",IF(目標設定!$O$7="男",((0.1238+(0.0481*$E53)+(0.0234*目標設定!$O$9)-(0.0138*目標設定!$O$5)-0.5473))*1000/4.186,IF(目標設定!$O$7="女",((0.1238+(0.0481*$E53)+(0.0234*目標設定!$O$9)-(0.0138*目標設定!$O$5)-1.0946))*1000/4.186,"error")),"ー")</f>
        <v>ー</v>
      </c>
      <c r="O53" s="35" t="str">
        <f>IF($E53&lt;&gt;"",$N53*(目標設定!$L$13/10)/4,"ー")</f>
        <v>ー</v>
      </c>
      <c r="P53" s="35" t="str">
        <f>IF($E53&lt;&gt;"",$N53*(目標設定!$N$13/10)/9,"ー")</f>
        <v>ー</v>
      </c>
      <c r="Q53" s="105" t="str">
        <f>IF($E53&lt;&gt;"",$N53*(目標設定!$P$13/10)/4,"ー")</f>
        <v>ー</v>
      </c>
      <c r="R53" s="99"/>
    </row>
    <row r="54" spans="2:18" ht="24.95" customHeight="1">
      <c r="B54" s="87">
        <v>51</v>
      </c>
      <c r="C54" s="88">
        <f t="shared" si="0"/>
        <v>45413</v>
      </c>
      <c r="D54" s="108" t="str">
        <f t="shared" si="1"/>
        <v>ー</v>
      </c>
      <c r="E54" s="89"/>
      <c r="F54" s="90"/>
      <c r="G54" s="97">
        <f>IF(ISERROR(E54/(目標設定!$O$9/100*目標設定!$O$9/100)),,E54/(目標設定!$O$9/100*目標設定!$O$9/100))</f>
        <v>0</v>
      </c>
      <c r="H54" s="34" t="s">
        <v>24</v>
      </c>
      <c r="I54" s="34" t="s">
        <v>23</v>
      </c>
      <c r="J54" s="34" t="s">
        <v>43</v>
      </c>
      <c r="K54" s="34" t="s">
        <v>44</v>
      </c>
      <c r="L54" s="34" t="s">
        <v>45</v>
      </c>
      <c r="M54" s="96" t="s">
        <v>46</v>
      </c>
      <c r="N54" s="104" t="str">
        <f>IF($E54&lt;&gt;"",IF(目標設定!$O$7="男",((0.1238+(0.0481*$E54)+(0.0234*目標設定!$O$9)-(0.0138*目標設定!$O$5)-0.5473))*1000/4.186,IF(目標設定!$O$7="女",((0.1238+(0.0481*$E54)+(0.0234*目標設定!$O$9)-(0.0138*目標設定!$O$5)-1.0946))*1000/4.186,"error")),"ー")</f>
        <v>ー</v>
      </c>
      <c r="O54" s="35" t="str">
        <f>IF($E54&lt;&gt;"",$N54*(目標設定!$L$13/10)/4,"ー")</f>
        <v>ー</v>
      </c>
      <c r="P54" s="35" t="str">
        <f>IF($E54&lt;&gt;"",$N54*(目標設定!$N$13/10)/9,"ー")</f>
        <v>ー</v>
      </c>
      <c r="Q54" s="105" t="str">
        <f>IF($E54&lt;&gt;"",$N54*(目標設定!$P$13/10)/4,"ー")</f>
        <v>ー</v>
      </c>
      <c r="R54" s="99"/>
    </row>
    <row r="55" spans="2:18" ht="24.95" customHeight="1">
      <c r="B55" s="87">
        <v>52</v>
      </c>
      <c r="C55" s="88">
        <f t="shared" si="0"/>
        <v>45414</v>
      </c>
      <c r="D55" s="108" t="str">
        <f t="shared" si="1"/>
        <v>ー</v>
      </c>
      <c r="E55" s="89"/>
      <c r="F55" s="90"/>
      <c r="G55" s="97">
        <f>IF(ISERROR(E55/(目標設定!$O$9/100*目標設定!$O$9/100)),,E55/(目標設定!$O$9/100*目標設定!$O$9/100))</f>
        <v>0</v>
      </c>
      <c r="H55" s="34" t="s">
        <v>24</v>
      </c>
      <c r="I55" s="34" t="s">
        <v>23</v>
      </c>
      <c r="J55" s="34" t="s">
        <v>43</v>
      </c>
      <c r="K55" s="34" t="s">
        <v>44</v>
      </c>
      <c r="L55" s="34" t="s">
        <v>45</v>
      </c>
      <c r="M55" s="96" t="s">
        <v>46</v>
      </c>
      <c r="N55" s="104" t="str">
        <f>IF($E55&lt;&gt;"",IF(目標設定!$O$7="男",((0.1238+(0.0481*$E55)+(0.0234*目標設定!$O$9)-(0.0138*目標設定!$O$5)-0.5473))*1000/4.186,IF(目標設定!$O$7="女",((0.1238+(0.0481*$E55)+(0.0234*目標設定!$O$9)-(0.0138*目標設定!$O$5)-1.0946))*1000/4.186,"error")),"ー")</f>
        <v>ー</v>
      </c>
      <c r="O55" s="35" t="str">
        <f>IF($E55&lt;&gt;"",$N55*(目標設定!$L$13/10)/4,"ー")</f>
        <v>ー</v>
      </c>
      <c r="P55" s="35" t="str">
        <f>IF($E55&lt;&gt;"",$N55*(目標設定!$N$13/10)/9,"ー")</f>
        <v>ー</v>
      </c>
      <c r="Q55" s="105" t="str">
        <f>IF($E55&lt;&gt;"",$N55*(目標設定!$P$13/10)/4,"ー")</f>
        <v>ー</v>
      </c>
      <c r="R55" s="99"/>
    </row>
    <row r="56" spans="2:18" ht="24.95" customHeight="1">
      <c r="B56" s="87">
        <v>53</v>
      </c>
      <c r="C56" s="88">
        <f t="shared" si="0"/>
        <v>45415</v>
      </c>
      <c r="D56" s="108" t="str">
        <f t="shared" si="1"/>
        <v>ー</v>
      </c>
      <c r="E56" s="89"/>
      <c r="F56" s="90"/>
      <c r="G56" s="97">
        <f>IF(ISERROR(E56/(目標設定!$O$9/100*目標設定!$O$9/100)),,E56/(目標設定!$O$9/100*目標設定!$O$9/100))</f>
        <v>0</v>
      </c>
      <c r="H56" s="34" t="s">
        <v>24</v>
      </c>
      <c r="I56" s="34" t="s">
        <v>23</v>
      </c>
      <c r="J56" s="34" t="s">
        <v>43</v>
      </c>
      <c r="K56" s="34" t="s">
        <v>44</v>
      </c>
      <c r="L56" s="34" t="s">
        <v>45</v>
      </c>
      <c r="M56" s="96" t="s">
        <v>46</v>
      </c>
      <c r="N56" s="104" t="str">
        <f>IF($E56&lt;&gt;"",IF(目標設定!$O$7="男",((0.1238+(0.0481*$E56)+(0.0234*目標設定!$O$9)-(0.0138*目標設定!$O$5)-0.5473))*1000/4.186,IF(目標設定!$O$7="女",((0.1238+(0.0481*$E56)+(0.0234*目標設定!$O$9)-(0.0138*目標設定!$O$5)-1.0946))*1000/4.186,"error")),"ー")</f>
        <v>ー</v>
      </c>
      <c r="O56" s="35" t="str">
        <f>IF($E56&lt;&gt;"",$N56*(目標設定!$L$13/10)/4,"ー")</f>
        <v>ー</v>
      </c>
      <c r="P56" s="35" t="str">
        <f>IF($E56&lt;&gt;"",$N56*(目標設定!$N$13/10)/9,"ー")</f>
        <v>ー</v>
      </c>
      <c r="Q56" s="105" t="str">
        <f>IF($E56&lt;&gt;"",$N56*(目標設定!$P$13/10)/4,"ー")</f>
        <v>ー</v>
      </c>
      <c r="R56" s="99"/>
    </row>
    <row r="57" spans="2:18" ht="24.95" customHeight="1">
      <c r="B57" s="87">
        <v>54</v>
      </c>
      <c r="C57" s="88">
        <f t="shared" si="0"/>
        <v>45416</v>
      </c>
      <c r="D57" s="108" t="str">
        <f t="shared" si="1"/>
        <v>ー</v>
      </c>
      <c r="E57" s="89"/>
      <c r="F57" s="90"/>
      <c r="G57" s="97">
        <f>IF(ISERROR(E57/(目標設定!$O$9/100*目標設定!$O$9/100)),,E57/(目標設定!$O$9/100*目標設定!$O$9/100))</f>
        <v>0</v>
      </c>
      <c r="H57" s="34" t="s">
        <v>24</v>
      </c>
      <c r="I57" s="34" t="s">
        <v>23</v>
      </c>
      <c r="J57" s="34" t="s">
        <v>43</v>
      </c>
      <c r="K57" s="34" t="s">
        <v>44</v>
      </c>
      <c r="L57" s="34" t="s">
        <v>45</v>
      </c>
      <c r="M57" s="96" t="s">
        <v>46</v>
      </c>
      <c r="N57" s="104" t="str">
        <f>IF($E57&lt;&gt;"",IF(目標設定!$O$7="男",((0.1238+(0.0481*$E57)+(0.0234*目標設定!$O$9)-(0.0138*目標設定!$O$5)-0.5473))*1000/4.186,IF(目標設定!$O$7="女",((0.1238+(0.0481*$E57)+(0.0234*目標設定!$O$9)-(0.0138*目標設定!$O$5)-1.0946))*1000/4.186,"error")),"ー")</f>
        <v>ー</v>
      </c>
      <c r="O57" s="35" t="str">
        <f>IF($E57&lt;&gt;"",$N57*(目標設定!$L$13/10)/4,"ー")</f>
        <v>ー</v>
      </c>
      <c r="P57" s="35" t="str">
        <f>IF($E57&lt;&gt;"",$N57*(目標設定!$N$13/10)/9,"ー")</f>
        <v>ー</v>
      </c>
      <c r="Q57" s="105" t="str">
        <f>IF($E57&lt;&gt;"",$N57*(目標設定!$P$13/10)/4,"ー")</f>
        <v>ー</v>
      </c>
      <c r="R57" s="99"/>
    </row>
    <row r="58" spans="2:18" ht="24.95" customHeight="1">
      <c r="B58" s="87">
        <v>55</v>
      </c>
      <c r="C58" s="88">
        <f t="shared" si="0"/>
        <v>45417</v>
      </c>
      <c r="D58" s="108" t="str">
        <f t="shared" si="1"/>
        <v>ー</v>
      </c>
      <c r="E58" s="89"/>
      <c r="F58" s="90"/>
      <c r="G58" s="97">
        <f>IF(ISERROR(E58/(目標設定!$O$9/100*目標設定!$O$9/100)),,E58/(目標設定!$O$9/100*目標設定!$O$9/100))</f>
        <v>0</v>
      </c>
      <c r="H58" s="34" t="s">
        <v>24</v>
      </c>
      <c r="I58" s="34" t="s">
        <v>23</v>
      </c>
      <c r="J58" s="34" t="s">
        <v>43</v>
      </c>
      <c r="K58" s="34" t="s">
        <v>44</v>
      </c>
      <c r="L58" s="34" t="s">
        <v>45</v>
      </c>
      <c r="M58" s="96" t="s">
        <v>46</v>
      </c>
      <c r="N58" s="104" t="str">
        <f>IF($E58&lt;&gt;"",IF(目標設定!$O$7="男",((0.1238+(0.0481*$E58)+(0.0234*目標設定!$O$9)-(0.0138*目標設定!$O$5)-0.5473))*1000/4.186,IF(目標設定!$O$7="女",((0.1238+(0.0481*$E58)+(0.0234*目標設定!$O$9)-(0.0138*目標設定!$O$5)-1.0946))*1000/4.186,"error")),"ー")</f>
        <v>ー</v>
      </c>
      <c r="O58" s="35" t="str">
        <f>IF($E58&lt;&gt;"",$N58*(目標設定!$L$13/10)/4,"ー")</f>
        <v>ー</v>
      </c>
      <c r="P58" s="35" t="str">
        <f>IF($E58&lt;&gt;"",$N58*(目標設定!$N$13/10)/9,"ー")</f>
        <v>ー</v>
      </c>
      <c r="Q58" s="105" t="str">
        <f>IF($E58&lt;&gt;"",$N58*(目標設定!$P$13/10)/4,"ー")</f>
        <v>ー</v>
      </c>
      <c r="R58" s="99"/>
    </row>
    <row r="59" spans="2:18" ht="24.95" customHeight="1">
      <c r="B59" s="87">
        <v>56</v>
      </c>
      <c r="C59" s="88">
        <f t="shared" si="0"/>
        <v>45418</v>
      </c>
      <c r="D59" s="108" t="str">
        <f t="shared" si="1"/>
        <v>ー</v>
      </c>
      <c r="E59" s="89"/>
      <c r="F59" s="90"/>
      <c r="G59" s="97">
        <f>IF(ISERROR(E59/(目標設定!$O$9/100*目標設定!$O$9/100)),,E59/(目標設定!$O$9/100*目標設定!$O$9/100))</f>
        <v>0</v>
      </c>
      <c r="H59" s="34" t="s">
        <v>24</v>
      </c>
      <c r="I59" s="34" t="s">
        <v>23</v>
      </c>
      <c r="J59" s="34" t="s">
        <v>43</v>
      </c>
      <c r="K59" s="34" t="s">
        <v>44</v>
      </c>
      <c r="L59" s="34" t="s">
        <v>45</v>
      </c>
      <c r="M59" s="96" t="s">
        <v>46</v>
      </c>
      <c r="N59" s="104" t="str">
        <f>IF($E59&lt;&gt;"",IF(目標設定!$O$7="男",((0.1238+(0.0481*$E59)+(0.0234*目標設定!$O$9)-(0.0138*目標設定!$O$5)-0.5473))*1000/4.186,IF(目標設定!$O$7="女",((0.1238+(0.0481*$E59)+(0.0234*目標設定!$O$9)-(0.0138*目標設定!$O$5)-1.0946))*1000/4.186,"error")),"ー")</f>
        <v>ー</v>
      </c>
      <c r="O59" s="35" t="str">
        <f>IF($E59&lt;&gt;"",$N59*(目標設定!$L$13/10)/4,"ー")</f>
        <v>ー</v>
      </c>
      <c r="P59" s="35" t="str">
        <f>IF($E59&lt;&gt;"",$N59*(目標設定!$N$13/10)/9,"ー")</f>
        <v>ー</v>
      </c>
      <c r="Q59" s="105" t="str">
        <f>IF($E59&lt;&gt;"",$N59*(目標設定!$P$13/10)/4,"ー")</f>
        <v>ー</v>
      </c>
      <c r="R59" s="99"/>
    </row>
    <row r="60" spans="2:18" ht="24.95" customHeight="1">
      <c r="B60" s="87">
        <v>57</v>
      </c>
      <c r="C60" s="88">
        <f t="shared" si="0"/>
        <v>45419</v>
      </c>
      <c r="D60" s="108" t="str">
        <f t="shared" si="1"/>
        <v>ー</v>
      </c>
      <c r="E60" s="89"/>
      <c r="F60" s="90"/>
      <c r="G60" s="97">
        <f>IF(ISERROR(E60/(目標設定!$O$9/100*目標設定!$O$9/100)),,E60/(目標設定!$O$9/100*目標設定!$O$9/100))</f>
        <v>0</v>
      </c>
      <c r="H60" s="34" t="s">
        <v>24</v>
      </c>
      <c r="I60" s="34" t="s">
        <v>23</v>
      </c>
      <c r="J60" s="34" t="s">
        <v>43</v>
      </c>
      <c r="K60" s="34" t="s">
        <v>44</v>
      </c>
      <c r="L60" s="34" t="s">
        <v>45</v>
      </c>
      <c r="M60" s="96" t="s">
        <v>46</v>
      </c>
      <c r="N60" s="104" t="str">
        <f>IF($E60&lt;&gt;"",IF(目標設定!$O$7="男",((0.1238+(0.0481*$E60)+(0.0234*目標設定!$O$9)-(0.0138*目標設定!$O$5)-0.5473))*1000/4.186,IF(目標設定!$O$7="女",((0.1238+(0.0481*$E60)+(0.0234*目標設定!$O$9)-(0.0138*目標設定!$O$5)-1.0946))*1000/4.186,"error")),"ー")</f>
        <v>ー</v>
      </c>
      <c r="O60" s="35" t="str">
        <f>IF($E60&lt;&gt;"",$N60*(目標設定!$L$13/10)/4,"ー")</f>
        <v>ー</v>
      </c>
      <c r="P60" s="35" t="str">
        <f>IF($E60&lt;&gt;"",$N60*(目標設定!$N$13/10)/9,"ー")</f>
        <v>ー</v>
      </c>
      <c r="Q60" s="105" t="str">
        <f>IF($E60&lt;&gt;"",$N60*(目標設定!$P$13/10)/4,"ー")</f>
        <v>ー</v>
      </c>
      <c r="R60" s="99"/>
    </row>
    <row r="61" spans="2:18" ht="24.95" customHeight="1">
      <c r="B61" s="87">
        <v>58</v>
      </c>
      <c r="C61" s="88">
        <f t="shared" si="0"/>
        <v>45420</v>
      </c>
      <c r="D61" s="108" t="str">
        <f t="shared" si="1"/>
        <v>ー</v>
      </c>
      <c r="E61" s="89"/>
      <c r="F61" s="90"/>
      <c r="G61" s="97">
        <f>IF(ISERROR(E61/(目標設定!$O$9/100*目標設定!$O$9/100)),,E61/(目標設定!$O$9/100*目標設定!$O$9/100))</f>
        <v>0</v>
      </c>
      <c r="H61" s="34" t="s">
        <v>24</v>
      </c>
      <c r="I61" s="34" t="s">
        <v>23</v>
      </c>
      <c r="J61" s="34" t="s">
        <v>43</v>
      </c>
      <c r="K61" s="34" t="s">
        <v>44</v>
      </c>
      <c r="L61" s="34" t="s">
        <v>45</v>
      </c>
      <c r="M61" s="96" t="s">
        <v>46</v>
      </c>
      <c r="N61" s="104" t="str">
        <f>IF($E61&lt;&gt;"",IF(目標設定!$O$7="男",((0.1238+(0.0481*$E61)+(0.0234*目標設定!$O$9)-(0.0138*目標設定!$O$5)-0.5473))*1000/4.186,IF(目標設定!$O$7="女",((0.1238+(0.0481*$E61)+(0.0234*目標設定!$O$9)-(0.0138*目標設定!$O$5)-1.0946))*1000/4.186,"error")),"ー")</f>
        <v>ー</v>
      </c>
      <c r="O61" s="35" t="str">
        <f>IF($E61&lt;&gt;"",$N61*(目標設定!$L$13/10)/4,"ー")</f>
        <v>ー</v>
      </c>
      <c r="P61" s="35" t="str">
        <f>IF($E61&lt;&gt;"",$N61*(目標設定!$N$13/10)/9,"ー")</f>
        <v>ー</v>
      </c>
      <c r="Q61" s="105" t="str">
        <f>IF($E61&lt;&gt;"",$N61*(目標設定!$P$13/10)/4,"ー")</f>
        <v>ー</v>
      </c>
      <c r="R61" s="99"/>
    </row>
    <row r="62" spans="2:18" ht="24.95" customHeight="1">
      <c r="B62" s="87">
        <v>59</v>
      </c>
      <c r="C62" s="88">
        <f t="shared" si="0"/>
        <v>45421</v>
      </c>
      <c r="D62" s="108" t="str">
        <f t="shared" si="1"/>
        <v>ー</v>
      </c>
      <c r="E62" s="89"/>
      <c r="F62" s="90"/>
      <c r="G62" s="97">
        <f>IF(ISERROR(E62/(目標設定!$O$9/100*目標設定!$O$9/100)),,E62/(目標設定!$O$9/100*目標設定!$O$9/100))</f>
        <v>0</v>
      </c>
      <c r="H62" s="34" t="s">
        <v>24</v>
      </c>
      <c r="I62" s="34" t="s">
        <v>23</v>
      </c>
      <c r="J62" s="34" t="s">
        <v>43</v>
      </c>
      <c r="K62" s="34" t="s">
        <v>44</v>
      </c>
      <c r="L62" s="34" t="s">
        <v>45</v>
      </c>
      <c r="M62" s="96" t="s">
        <v>46</v>
      </c>
      <c r="N62" s="104" t="str">
        <f>IF($E62&lt;&gt;"",IF(目標設定!$O$7="男",((0.1238+(0.0481*$E62)+(0.0234*目標設定!$O$9)-(0.0138*目標設定!$O$5)-0.5473))*1000/4.186,IF(目標設定!$O$7="女",((0.1238+(0.0481*$E62)+(0.0234*目標設定!$O$9)-(0.0138*目標設定!$O$5)-1.0946))*1000/4.186,"error")),"ー")</f>
        <v>ー</v>
      </c>
      <c r="O62" s="35" t="str">
        <f>IF($E62&lt;&gt;"",$N62*(目標設定!$L$13/10)/4,"ー")</f>
        <v>ー</v>
      </c>
      <c r="P62" s="35" t="str">
        <f>IF($E62&lt;&gt;"",$N62*(目標設定!$N$13/10)/9,"ー")</f>
        <v>ー</v>
      </c>
      <c r="Q62" s="105" t="str">
        <f>IF($E62&lt;&gt;"",$N62*(目標設定!$P$13/10)/4,"ー")</f>
        <v>ー</v>
      </c>
      <c r="R62" s="99"/>
    </row>
    <row r="63" spans="2:18" ht="24.95" customHeight="1">
      <c r="B63" s="87">
        <v>60</v>
      </c>
      <c r="C63" s="88">
        <f t="shared" si="0"/>
        <v>45422</v>
      </c>
      <c r="D63" s="108" t="str">
        <f t="shared" si="1"/>
        <v>ー</v>
      </c>
      <c r="E63" s="89"/>
      <c r="F63" s="90"/>
      <c r="G63" s="97">
        <f>IF(ISERROR(E63/(目標設定!$O$9/100*目標設定!$O$9/100)),,E63/(目標設定!$O$9/100*目標設定!$O$9/100))</f>
        <v>0</v>
      </c>
      <c r="H63" s="34" t="s">
        <v>24</v>
      </c>
      <c r="I63" s="34" t="s">
        <v>23</v>
      </c>
      <c r="J63" s="34" t="s">
        <v>43</v>
      </c>
      <c r="K63" s="34" t="s">
        <v>44</v>
      </c>
      <c r="L63" s="34" t="s">
        <v>45</v>
      </c>
      <c r="M63" s="96" t="s">
        <v>46</v>
      </c>
      <c r="N63" s="104" t="str">
        <f>IF($E63&lt;&gt;"",IF(目標設定!$O$7="男",((0.1238+(0.0481*$E63)+(0.0234*目標設定!$O$9)-(0.0138*目標設定!$O$5)-0.5473))*1000/4.186,IF(目標設定!$O$7="女",((0.1238+(0.0481*$E63)+(0.0234*目標設定!$O$9)-(0.0138*目標設定!$O$5)-1.0946))*1000/4.186,"error")),"ー")</f>
        <v>ー</v>
      </c>
      <c r="O63" s="35" t="str">
        <f>IF($E63&lt;&gt;"",$N63*(目標設定!$L$13/10)/4,"ー")</f>
        <v>ー</v>
      </c>
      <c r="P63" s="35" t="str">
        <f>IF($E63&lt;&gt;"",$N63*(目標設定!$N$13/10)/9,"ー")</f>
        <v>ー</v>
      </c>
      <c r="Q63" s="105" t="str">
        <f>IF($E63&lt;&gt;"",$N63*(目標設定!$P$13/10)/4,"ー")</f>
        <v>ー</v>
      </c>
      <c r="R63" s="99"/>
    </row>
    <row r="64" spans="2:18" ht="24.95" customHeight="1">
      <c r="B64" s="87">
        <v>61</v>
      </c>
      <c r="C64" s="88">
        <f t="shared" si="0"/>
        <v>45423</v>
      </c>
      <c r="D64" s="108" t="str">
        <f t="shared" si="1"/>
        <v>ー</v>
      </c>
      <c r="E64" s="89"/>
      <c r="F64" s="90"/>
      <c r="G64" s="97">
        <f>IF(ISERROR(E64/(目標設定!$O$9/100*目標設定!$O$9/100)),,E64/(目標設定!$O$9/100*目標設定!$O$9/100))</f>
        <v>0</v>
      </c>
      <c r="H64" s="34" t="s">
        <v>24</v>
      </c>
      <c r="I64" s="34" t="s">
        <v>23</v>
      </c>
      <c r="J64" s="34" t="s">
        <v>43</v>
      </c>
      <c r="K64" s="34" t="s">
        <v>44</v>
      </c>
      <c r="L64" s="34" t="s">
        <v>45</v>
      </c>
      <c r="M64" s="96" t="s">
        <v>46</v>
      </c>
      <c r="N64" s="104" t="str">
        <f>IF($E64&lt;&gt;"",IF(目標設定!$O$7="男",((0.1238+(0.0481*$E64)+(0.0234*目標設定!$O$9)-(0.0138*目標設定!$O$5)-0.5473))*1000/4.186,IF(目標設定!$O$7="女",((0.1238+(0.0481*$E64)+(0.0234*目標設定!$O$9)-(0.0138*目標設定!$O$5)-1.0946))*1000/4.186,"error")),"ー")</f>
        <v>ー</v>
      </c>
      <c r="O64" s="35" t="str">
        <f>IF($E64&lt;&gt;"",$N64*(目標設定!$L$13/10)/4,"ー")</f>
        <v>ー</v>
      </c>
      <c r="P64" s="35" t="str">
        <f>IF($E64&lt;&gt;"",$N64*(目標設定!$N$13/10)/9,"ー")</f>
        <v>ー</v>
      </c>
      <c r="Q64" s="105" t="str">
        <f>IF($E64&lt;&gt;"",$N64*(目標設定!$P$13/10)/4,"ー")</f>
        <v>ー</v>
      </c>
      <c r="R64" s="99"/>
    </row>
    <row r="65" spans="2:18" ht="24.95" customHeight="1">
      <c r="B65" s="87">
        <v>62</v>
      </c>
      <c r="C65" s="88">
        <f t="shared" si="0"/>
        <v>45424</v>
      </c>
      <c r="D65" s="108" t="str">
        <f t="shared" si="1"/>
        <v>ー</v>
      </c>
      <c r="E65" s="89"/>
      <c r="F65" s="90"/>
      <c r="G65" s="97">
        <f>IF(ISERROR(E65/(目標設定!$O$9/100*目標設定!$O$9/100)),,E65/(目標設定!$O$9/100*目標設定!$O$9/100))</f>
        <v>0</v>
      </c>
      <c r="H65" s="34" t="s">
        <v>24</v>
      </c>
      <c r="I65" s="34" t="s">
        <v>23</v>
      </c>
      <c r="J65" s="34" t="s">
        <v>43</v>
      </c>
      <c r="K65" s="34" t="s">
        <v>44</v>
      </c>
      <c r="L65" s="34" t="s">
        <v>45</v>
      </c>
      <c r="M65" s="96" t="s">
        <v>46</v>
      </c>
      <c r="N65" s="104" t="str">
        <f>IF($E65&lt;&gt;"",IF(目標設定!$O$7="男",((0.1238+(0.0481*$E65)+(0.0234*目標設定!$O$9)-(0.0138*目標設定!$O$5)-0.5473))*1000/4.186,IF(目標設定!$O$7="女",((0.1238+(0.0481*$E65)+(0.0234*目標設定!$O$9)-(0.0138*目標設定!$O$5)-1.0946))*1000/4.186,"error")),"ー")</f>
        <v>ー</v>
      </c>
      <c r="O65" s="35" t="str">
        <f>IF($E65&lt;&gt;"",$N65*(目標設定!$L$13/10)/4,"ー")</f>
        <v>ー</v>
      </c>
      <c r="P65" s="35" t="str">
        <f>IF($E65&lt;&gt;"",$N65*(目標設定!$N$13/10)/9,"ー")</f>
        <v>ー</v>
      </c>
      <c r="Q65" s="105" t="str">
        <f>IF($E65&lt;&gt;"",$N65*(目標設定!$P$13/10)/4,"ー")</f>
        <v>ー</v>
      </c>
      <c r="R65" s="99"/>
    </row>
    <row r="66" spans="2:18" ht="24.95" customHeight="1">
      <c r="B66" s="87">
        <v>63</v>
      </c>
      <c r="C66" s="88">
        <f t="shared" si="0"/>
        <v>45425</v>
      </c>
      <c r="D66" s="108" t="str">
        <f t="shared" si="1"/>
        <v>ー</v>
      </c>
      <c r="E66" s="89"/>
      <c r="F66" s="90"/>
      <c r="G66" s="97">
        <f>IF(ISERROR(E66/(目標設定!$O$9/100*目標設定!$O$9/100)),,E66/(目標設定!$O$9/100*目標設定!$O$9/100))</f>
        <v>0</v>
      </c>
      <c r="H66" s="34" t="s">
        <v>24</v>
      </c>
      <c r="I66" s="34" t="s">
        <v>23</v>
      </c>
      <c r="J66" s="34" t="s">
        <v>43</v>
      </c>
      <c r="K66" s="34" t="s">
        <v>44</v>
      </c>
      <c r="L66" s="34" t="s">
        <v>45</v>
      </c>
      <c r="M66" s="96" t="s">
        <v>46</v>
      </c>
      <c r="N66" s="104" t="str">
        <f>IF($E66&lt;&gt;"",IF(目標設定!$O$7="男",((0.1238+(0.0481*$E66)+(0.0234*目標設定!$O$9)-(0.0138*目標設定!$O$5)-0.5473))*1000/4.186,IF(目標設定!$O$7="女",((0.1238+(0.0481*$E66)+(0.0234*目標設定!$O$9)-(0.0138*目標設定!$O$5)-1.0946))*1000/4.186,"error")),"ー")</f>
        <v>ー</v>
      </c>
      <c r="O66" s="35" t="str">
        <f>IF($E66&lt;&gt;"",$N66*(目標設定!$L$13/10)/4,"ー")</f>
        <v>ー</v>
      </c>
      <c r="P66" s="35" t="str">
        <f>IF($E66&lt;&gt;"",$N66*(目標設定!$N$13/10)/9,"ー")</f>
        <v>ー</v>
      </c>
      <c r="Q66" s="105" t="str">
        <f>IF($E66&lt;&gt;"",$N66*(目標設定!$P$13/10)/4,"ー")</f>
        <v>ー</v>
      </c>
      <c r="R66" s="99"/>
    </row>
    <row r="67" spans="2:18" ht="24.95" customHeight="1">
      <c r="B67" s="87">
        <v>64</v>
      </c>
      <c r="C67" s="88">
        <f t="shared" si="0"/>
        <v>45426</v>
      </c>
      <c r="D67" s="108" t="str">
        <f t="shared" si="1"/>
        <v>ー</v>
      </c>
      <c r="E67" s="89"/>
      <c r="F67" s="90"/>
      <c r="G67" s="97">
        <f>IF(ISERROR(E67/(目標設定!$O$9/100*目標設定!$O$9/100)),,E67/(目標設定!$O$9/100*目標設定!$O$9/100))</f>
        <v>0</v>
      </c>
      <c r="H67" s="34" t="s">
        <v>24</v>
      </c>
      <c r="I67" s="34" t="s">
        <v>23</v>
      </c>
      <c r="J67" s="34" t="s">
        <v>43</v>
      </c>
      <c r="K67" s="34" t="s">
        <v>44</v>
      </c>
      <c r="L67" s="34" t="s">
        <v>45</v>
      </c>
      <c r="M67" s="96" t="s">
        <v>46</v>
      </c>
      <c r="N67" s="104" t="str">
        <f>IF($E67&lt;&gt;"",IF(目標設定!$O$7="男",((0.1238+(0.0481*$E67)+(0.0234*目標設定!$O$9)-(0.0138*目標設定!$O$5)-0.5473))*1000/4.186,IF(目標設定!$O$7="女",((0.1238+(0.0481*$E67)+(0.0234*目標設定!$O$9)-(0.0138*目標設定!$O$5)-1.0946))*1000/4.186,"error")),"ー")</f>
        <v>ー</v>
      </c>
      <c r="O67" s="35" t="str">
        <f>IF($E67&lt;&gt;"",$N67*(目標設定!$L$13/10)/4,"ー")</f>
        <v>ー</v>
      </c>
      <c r="P67" s="35" t="str">
        <f>IF($E67&lt;&gt;"",$N67*(目標設定!$N$13/10)/9,"ー")</f>
        <v>ー</v>
      </c>
      <c r="Q67" s="105" t="str">
        <f>IF($E67&lt;&gt;"",$N67*(目標設定!$P$13/10)/4,"ー")</f>
        <v>ー</v>
      </c>
      <c r="R67" s="99"/>
    </row>
    <row r="68" spans="2:18" ht="24.95" customHeight="1">
      <c r="B68" s="87">
        <v>65</v>
      </c>
      <c r="C68" s="88">
        <f t="shared" si="0"/>
        <v>45427</v>
      </c>
      <c r="D68" s="108" t="str">
        <f t="shared" si="1"/>
        <v>ー</v>
      </c>
      <c r="E68" s="89"/>
      <c r="F68" s="90"/>
      <c r="G68" s="97">
        <f>IF(ISERROR(E68/(目標設定!$O$9/100*目標設定!$O$9/100)),,E68/(目標設定!$O$9/100*目標設定!$O$9/100))</f>
        <v>0</v>
      </c>
      <c r="H68" s="34" t="s">
        <v>24</v>
      </c>
      <c r="I68" s="34" t="s">
        <v>23</v>
      </c>
      <c r="J68" s="34" t="s">
        <v>43</v>
      </c>
      <c r="K68" s="34" t="s">
        <v>44</v>
      </c>
      <c r="L68" s="34" t="s">
        <v>45</v>
      </c>
      <c r="M68" s="96" t="s">
        <v>46</v>
      </c>
      <c r="N68" s="104" t="str">
        <f>IF($E68&lt;&gt;"",IF(目標設定!$O$7="男",((0.1238+(0.0481*$E68)+(0.0234*目標設定!$O$9)-(0.0138*目標設定!$O$5)-0.5473))*1000/4.186,IF(目標設定!$O$7="女",((0.1238+(0.0481*$E68)+(0.0234*目標設定!$O$9)-(0.0138*目標設定!$O$5)-1.0946))*1000/4.186,"error")),"ー")</f>
        <v>ー</v>
      </c>
      <c r="O68" s="35" t="str">
        <f>IF($E68&lt;&gt;"",$N68*(目標設定!$L$13/10)/4,"ー")</f>
        <v>ー</v>
      </c>
      <c r="P68" s="35" t="str">
        <f>IF($E68&lt;&gt;"",$N68*(目標設定!$N$13/10)/9,"ー")</f>
        <v>ー</v>
      </c>
      <c r="Q68" s="105" t="str">
        <f>IF($E68&lt;&gt;"",$N68*(目標設定!$P$13/10)/4,"ー")</f>
        <v>ー</v>
      </c>
      <c r="R68" s="99"/>
    </row>
    <row r="69" spans="2:18" ht="24.95" customHeight="1">
      <c r="B69" s="87">
        <v>66</v>
      </c>
      <c r="C69" s="88">
        <f t="shared" si="0"/>
        <v>45428</v>
      </c>
      <c r="D69" s="108" t="str">
        <f t="shared" si="1"/>
        <v>ー</v>
      </c>
      <c r="E69" s="89"/>
      <c r="F69" s="90"/>
      <c r="G69" s="97">
        <f>IF(ISERROR(E69/(目標設定!$O$9/100*目標設定!$O$9/100)),,E69/(目標設定!$O$9/100*目標設定!$O$9/100))</f>
        <v>0</v>
      </c>
      <c r="H69" s="34" t="s">
        <v>24</v>
      </c>
      <c r="I69" s="34" t="s">
        <v>23</v>
      </c>
      <c r="J69" s="34" t="s">
        <v>43</v>
      </c>
      <c r="K69" s="34" t="s">
        <v>44</v>
      </c>
      <c r="L69" s="34" t="s">
        <v>45</v>
      </c>
      <c r="M69" s="96" t="s">
        <v>46</v>
      </c>
      <c r="N69" s="104" t="str">
        <f>IF($E69&lt;&gt;"",IF(目標設定!$O$7="男",((0.1238+(0.0481*$E69)+(0.0234*目標設定!$O$9)-(0.0138*目標設定!$O$5)-0.5473))*1000/4.186,IF(目標設定!$O$7="女",((0.1238+(0.0481*$E69)+(0.0234*目標設定!$O$9)-(0.0138*目標設定!$O$5)-1.0946))*1000/4.186,"error")),"ー")</f>
        <v>ー</v>
      </c>
      <c r="O69" s="35" t="str">
        <f>IF($E69&lt;&gt;"",$N69*(目標設定!$L$13/10)/4,"ー")</f>
        <v>ー</v>
      </c>
      <c r="P69" s="35" t="str">
        <f>IF($E69&lt;&gt;"",$N69*(目標設定!$N$13/10)/9,"ー")</f>
        <v>ー</v>
      </c>
      <c r="Q69" s="105" t="str">
        <f>IF($E69&lt;&gt;"",$N69*(目標設定!$P$13/10)/4,"ー")</f>
        <v>ー</v>
      </c>
      <c r="R69" s="99"/>
    </row>
    <row r="70" spans="2:18" ht="24.95" customHeight="1">
      <c r="B70" s="87">
        <v>67</v>
      </c>
      <c r="C70" s="88">
        <f t="shared" ref="C70:C133" si="2">C69+1</f>
        <v>45429</v>
      </c>
      <c r="D70" s="108" t="str">
        <f t="shared" ref="D70:D133" si="3">IF($E70&lt;&gt;"",E70-E69,"ー")</f>
        <v>ー</v>
      </c>
      <c r="E70" s="89"/>
      <c r="F70" s="90"/>
      <c r="G70" s="97">
        <f>IF(ISERROR(E70/(目標設定!$O$9/100*目標設定!$O$9/100)),,E70/(目標設定!$O$9/100*目標設定!$O$9/100))</f>
        <v>0</v>
      </c>
      <c r="H70" s="34" t="s">
        <v>24</v>
      </c>
      <c r="I70" s="34" t="s">
        <v>23</v>
      </c>
      <c r="J70" s="34" t="s">
        <v>43</v>
      </c>
      <c r="K70" s="34" t="s">
        <v>44</v>
      </c>
      <c r="L70" s="34" t="s">
        <v>45</v>
      </c>
      <c r="M70" s="96" t="s">
        <v>46</v>
      </c>
      <c r="N70" s="104" t="str">
        <f>IF($E70&lt;&gt;"",IF(目標設定!$O$7="男",((0.1238+(0.0481*$E70)+(0.0234*目標設定!$O$9)-(0.0138*目標設定!$O$5)-0.5473))*1000/4.186,IF(目標設定!$O$7="女",((0.1238+(0.0481*$E70)+(0.0234*目標設定!$O$9)-(0.0138*目標設定!$O$5)-1.0946))*1000/4.186,"error")),"ー")</f>
        <v>ー</v>
      </c>
      <c r="O70" s="35" t="str">
        <f>IF($E70&lt;&gt;"",$N70*(目標設定!$L$13/10)/4,"ー")</f>
        <v>ー</v>
      </c>
      <c r="P70" s="35" t="str">
        <f>IF($E70&lt;&gt;"",$N70*(目標設定!$N$13/10)/9,"ー")</f>
        <v>ー</v>
      </c>
      <c r="Q70" s="105" t="str">
        <f>IF($E70&lt;&gt;"",$N70*(目標設定!$P$13/10)/4,"ー")</f>
        <v>ー</v>
      </c>
      <c r="R70" s="99"/>
    </row>
    <row r="71" spans="2:18" ht="24.95" customHeight="1">
      <c r="B71" s="87">
        <v>68</v>
      </c>
      <c r="C71" s="88">
        <f t="shared" si="2"/>
        <v>45430</v>
      </c>
      <c r="D71" s="108" t="str">
        <f t="shared" si="3"/>
        <v>ー</v>
      </c>
      <c r="E71" s="89"/>
      <c r="F71" s="90"/>
      <c r="G71" s="97">
        <f>IF(ISERROR(E71/(目標設定!$O$9/100*目標設定!$O$9/100)),,E71/(目標設定!$O$9/100*目標設定!$O$9/100))</f>
        <v>0</v>
      </c>
      <c r="H71" s="34" t="s">
        <v>24</v>
      </c>
      <c r="I71" s="34" t="s">
        <v>23</v>
      </c>
      <c r="J71" s="34" t="s">
        <v>43</v>
      </c>
      <c r="K71" s="34" t="s">
        <v>44</v>
      </c>
      <c r="L71" s="34" t="s">
        <v>45</v>
      </c>
      <c r="M71" s="96" t="s">
        <v>46</v>
      </c>
      <c r="N71" s="104" t="str">
        <f>IF($E71&lt;&gt;"",IF(目標設定!$O$7="男",((0.1238+(0.0481*$E71)+(0.0234*目標設定!$O$9)-(0.0138*目標設定!$O$5)-0.5473))*1000/4.186,IF(目標設定!$O$7="女",((0.1238+(0.0481*$E71)+(0.0234*目標設定!$O$9)-(0.0138*目標設定!$O$5)-1.0946))*1000/4.186,"error")),"ー")</f>
        <v>ー</v>
      </c>
      <c r="O71" s="35" t="str">
        <f>IF($E71&lt;&gt;"",$N71*(目標設定!$L$13/10)/4,"ー")</f>
        <v>ー</v>
      </c>
      <c r="P71" s="35" t="str">
        <f>IF($E71&lt;&gt;"",$N71*(目標設定!$N$13/10)/9,"ー")</f>
        <v>ー</v>
      </c>
      <c r="Q71" s="105" t="str">
        <f>IF($E71&lt;&gt;"",$N71*(目標設定!$P$13/10)/4,"ー")</f>
        <v>ー</v>
      </c>
      <c r="R71" s="99"/>
    </row>
    <row r="72" spans="2:18" ht="24.95" customHeight="1">
      <c r="B72" s="87">
        <v>69</v>
      </c>
      <c r="C72" s="88">
        <f t="shared" si="2"/>
        <v>45431</v>
      </c>
      <c r="D72" s="108" t="str">
        <f t="shared" si="3"/>
        <v>ー</v>
      </c>
      <c r="E72" s="89"/>
      <c r="F72" s="90"/>
      <c r="G72" s="97">
        <f>IF(ISERROR(E72/(目標設定!$O$9/100*目標設定!$O$9/100)),,E72/(目標設定!$O$9/100*目標設定!$O$9/100))</f>
        <v>0</v>
      </c>
      <c r="H72" s="34" t="s">
        <v>24</v>
      </c>
      <c r="I72" s="34" t="s">
        <v>23</v>
      </c>
      <c r="J72" s="34" t="s">
        <v>43</v>
      </c>
      <c r="K72" s="34" t="s">
        <v>44</v>
      </c>
      <c r="L72" s="34" t="s">
        <v>45</v>
      </c>
      <c r="M72" s="96" t="s">
        <v>46</v>
      </c>
      <c r="N72" s="104" t="str">
        <f>IF($E72&lt;&gt;"",IF(目標設定!$O$7="男",((0.1238+(0.0481*$E72)+(0.0234*目標設定!$O$9)-(0.0138*目標設定!$O$5)-0.5473))*1000/4.186,IF(目標設定!$O$7="女",((0.1238+(0.0481*$E72)+(0.0234*目標設定!$O$9)-(0.0138*目標設定!$O$5)-1.0946))*1000/4.186,"error")),"ー")</f>
        <v>ー</v>
      </c>
      <c r="O72" s="35" t="str">
        <f>IF($E72&lt;&gt;"",$N72*(目標設定!$L$13/10)/4,"ー")</f>
        <v>ー</v>
      </c>
      <c r="P72" s="35" t="str">
        <f>IF($E72&lt;&gt;"",$N72*(目標設定!$N$13/10)/9,"ー")</f>
        <v>ー</v>
      </c>
      <c r="Q72" s="105" t="str">
        <f>IF($E72&lt;&gt;"",$N72*(目標設定!$P$13/10)/4,"ー")</f>
        <v>ー</v>
      </c>
      <c r="R72" s="99"/>
    </row>
    <row r="73" spans="2:18" ht="24.95" customHeight="1">
      <c r="B73" s="87">
        <v>70</v>
      </c>
      <c r="C73" s="88">
        <f t="shared" si="2"/>
        <v>45432</v>
      </c>
      <c r="D73" s="108" t="str">
        <f t="shared" si="3"/>
        <v>ー</v>
      </c>
      <c r="E73" s="89"/>
      <c r="F73" s="90"/>
      <c r="G73" s="97">
        <f>IF(ISERROR(E73/(目標設定!$O$9/100*目標設定!$O$9/100)),,E73/(目標設定!$O$9/100*目標設定!$O$9/100))</f>
        <v>0</v>
      </c>
      <c r="H73" s="34" t="s">
        <v>24</v>
      </c>
      <c r="I73" s="34" t="s">
        <v>23</v>
      </c>
      <c r="J73" s="34" t="s">
        <v>43</v>
      </c>
      <c r="K73" s="34" t="s">
        <v>44</v>
      </c>
      <c r="L73" s="34" t="s">
        <v>45</v>
      </c>
      <c r="M73" s="96" t="s">
        <v>46</v>
      </c>
      <c r="N73" s="104" t="str">
        <f>IF($E73&lt;&gt;"",IF(目標設定!$O$7="男",((0.1238+(0.0481*$E73)+(0.0234*目標設定!$O$9)-(0.0138*目標設定!$O$5)-0.5473))*1000/4.186,IF(目標設定!$O$7="女",((0.1238+(0.0481*$E73)+(0.0234*目標設定!$O$9)-(0.0138*目標設定!$O$5)-1.0946))*1000/4.186,"error")),"ー")</f>
        <v>ー</v>
      </c>
      <c r="O73" s="35" t="str">
        <f>IF($E73&lt;&gt;"",$N73*(目標設定!$L$13/10)/4,"ー")</f>
        <v>ー</v>
      </c>
      <c r="P73" s="35" t="str">
        <f>IF($E73&lt;&gt;"",$N73*(目標設定!$N$13/10)/9,"ー")</f>
        <v>ー</v>
      </c>
      <c r="Q73" s="105" t="str">
        <f>IF($E73&lt;&gt;"",$N73*(目標設定!$P$13/10)/4,"ー")</f>
        <v>ー</v>
      </c>
      <c r="R73" s="99"/>
    </row>
    <row r="74" spans="2:18" ht="24.95" customHeight="1">
      <c r="B74" s="87">
        <v>71</v>
      </c>
      <c r="C74" s="88">
        <f t="shared" si="2"/>
        <v>45433</v>
      </c>
      <c r="D74" s="108" t="str">
        <f t="shared" si="3"/>
        <v>ー</v>
      </c>
      <c r="E74" s="89"/>
      <c r="F74" s="90"/>
      <c r="G74" s="97">
        <f>IF(ISERROR(E74/(目標設定!$O$9/100*目標設定!$O$9/100)),,E74/(目標設定!$O$9/100*目標設定!$O$9/100))</f>
        <v>0</v>
      </c>
      <c r="H74" s="34" t="s">
        <v>24</v>
      </c>
      <c r="I74" s="34" t="s">
        <v>23</v>
      </c>
      <c r="J74" s="34" t="s">
        <v>43</v>
      </c>
      <c r="K74" s="34" t="s">
        <v>44</v>
      </c>
      <c r="L74" s="34" t="s">
        <v>45</v>
      </c>
      <c r="M74" s="96" t="s">
        <v>46</v>
      </c>
      <c r="N74" s="104" t="str">
        <f>IF($E74&lt;&gt;"",IF(目標設定!$O$7="男",((0.1238+(0.0481*$E74)+(0.0234*目標設定!$O$9)-(0.0138*目標設定!$O$5)-0.5473))*1000/4.186,IF(目標設定!$O$7="女",((0.1238+(0.0481*$E74)+(0.0234*目標設定!$O$9)-(0.0138*目標設定!$O$5)-1.0946))*1000/4.186,"error")),"ー")</f>
        <v>ー</v>
      </c>
      <c r="O74" s="35" t="str">
        <f>IF($E74&lt;&gt;"",$N74*(目標設定!$L$13/10)/4,"ー")</f>
        <v>ー</v>
      </c>
      <c r="P74" s="35" t="str">
        <f>IF($E74&lt;&gt;"",$N74*(目標設定!$N$13/10)/9,"ー")</f>
        <v>ー</v>
      </c>
      <c r="Q74" s="105" t="str">
        <f>IF($E74&lt;&gt;"",$N74*(目標設定!$P$13/10)/4,"ー")</f>
        <v>ー</v>
      </c>
      <c r="R74" s="99"/>
    </row>
    <row r="75" spans="2:18" ht="24.95" customHeight="1">
      <c r="B75" s="87">
        <v>72</v>
      </c>
      <c r="C75" s="88">
        <f t="shared" si="2"/>
        <v>45434</v>
      </c>
      <c r="D75" s="108" t="str">
        <f t="shared" si="3"/>
        <v>ー</v>
      </c>
      <c r="E75" s="89"/>
      <c r="F75" s="90"/>
      <c r="G75" s="97">
        <f>IF(ISERROR(E75/(目標設定!$O$9/100*目標設定!$O$9/100)),,E75/(目標設定!$O$9/100*目標設定!$O$9/100))</f>
        <v>0</v>
      </c>
      <c r="H75" s="34" t="s">
        <v>24</v>
      </c>
      <c r="I75" s="34" t="s">
        <v>23</v>
      </c>
      <c r="J75" s="34" t="s">
        <v>43</v>
      </c>
      <c r="K75" s="34" t="s">
        <v>44</v>
      </c>
      <c r="L75" s="34" t="s">
        <v>45</v>
      </c>
      <c r="M75" s="96" t="s">
        <v>46</v>
      </c>
      <c r="N75" s="104" t="str">
        <f>IF($E75&lt;&gt;"",IF(目標設定!$O$7="男",((0.1238+(0.0481*$E75)+(0.0234*目標設定!$O$9)-(0.0138*目標設定!$O$5)-0.5473))*1000/4.186,IF(目標設定!$O$7="女",((0.1238+(0.0481*$E75)+(0.0234*目標設定!$O$9)-(0.0138*目標設定!$O$5)-1.0946))*1000/4.186,"error")),"ー")</f>
        <v>ー</v>
      </c>
      <c r="O75" s="35" t="str">
        <f>IF($E75&lt;&gt;"",$N75*(目標設定!$L$13/10)/4,"ー")</f>
        <v>ー</v>
      </c>
      <c r="P75" s="35" t="str">
        <f>IF($E75&lt;&gt;"",$N75*(目標設定!$N$13/10)/9,"ー")</f>
        <v>ー</v>
      </c>
      <c r="Q75" s="105" t="str">
        <f>IF($E75&lt;&gt;"",$N75*(目標設定!$P$13/10)/4,"ー")</f>
        <v>ー</v>
      </c>
      <c r="R75" s="99"/>
    </row>
    <row r="76" spans="2:18" ht="24.95" customHeight="1">
      <c r="B76" s="87">
        <v>73</v>
      </c>
      <c r="C76" s="88">
        <f t="shared" si="2"/>
        <v>45435</v>
      </c>
      <c r="D76" s="108" t="str">
        <f t="shared" si="3"/>
        <v>ー</v>
      </c>
      <c r="E76" s="89"/>
      <c r="F76" s="90"/>
      <c r="G76" s="97">
        <f>IF(ISERROR(E76/(目標設定!$O$9/100*目標設定!$O$9/100)),,E76/(目標設定!$O$9/100*目標設定!$O$9/100))</f>
        <v>0</v>
      </c>
      <c r="H76" s="34" t="s">
        <v>24</v>
      </c>
      <c r="I76" s="34" t="s">
        <v>23</v>
      </c>
      <c r="J76" s="34" t="s">
        <v>43</v>
      </c>
      <c r="K76" s="34" t="s">
        <v>44</v>
      </c>
      <c r="L76" s="34" t="s">
        <v>45</v>
      </c>
      <c r="M76" s="96" t="s">
        <v>46</v>
      </c>
      <c r="N76" s="104" t="str">
        <f>IF($E76&lt;&gt;"",IF(目標設定!$O$7="男",((0.1238+(0.0481*$E76)+(0.0234*目標設定!$O$9)-(0.0138*目標設定!$O$5)-0.5473))*1000/4.186,IF(目標設定!$O$7="女",((0.1238+(0.0481*$E76)+(0.0234*目標設定!$O$9)-(0.0138*目標設定!$O$5)-1.0946))*1000/4.186,"error")),"ー")</f>
        <v>ー</v>
      </c>
      <c r="O76" s="35" t="str">
        <f>IF($E76&lt;&gt;"",$N76*(目標設定!$L$13/10)/4,"ー")</f>
        <v>ー</v>
      </c>
      <c r="P76" s="35" t="str">
        <f>IF($E76&lt;&gt;"",$N76*(目標設定!$N$13/10)/9,"ー")</f>
        <v>ー</v>
      </c>
      <c r="Q76" s="105" t="str">
        <f>IF($E76&lt;&gt;"",$N76*(目標設定!$P$13/10)/4,"ー")</f>
        <v>ー</v>
      </c>
      <c r="R76" s="99"/>
    </row>
    <row r="77" spans="2:18" ht="24.95" customHeight="1">
      <c r="B77" s="87">
        <v>74</v>
      </c>
      <c r="C77" s="88">
        <f t="shared" si="2"/>
        <v>45436</v>
      </c>
      <c r="D77" s="108" t="str">
        <f t="shared" si="3"/>
        <v>ー</v>
      </c>
      <c r="E77" s="89"/>
      <c r="F77" s="90"/>
      <c r="G77" s="97">
        <f>IF(ISERROR(E77/(目標設定!$O$9/100*目標設定!$O$9/100)),,E77/(目標設定!$O$9/100*目標設定!$O$9/100))</f>
        <v>0</v>
      </c>
      <c r="H77" s="34" t="s">
        <v>24</v>
      </c>
      <c r="I77" s="34" t="s">
        <v>23</v>
      </c>
      <c r="J77" s="34" t="s">
        <v>43</v>
      </c>
      <c r="K77" s="34" t="s">
        <v>44</v>
      </c>
      <c r="L77" s="34" t="s">
        <v>45</v>
      </c>
      <c r="M77" s="96" t="s">
        <v>46</v>
      </c>
      <c r="N77" s="104" t="str">
        <f>IF($E77&lt;&gt;"",IF(目標設定!$O$7="男",((0.1238+(0.0481*$E77)+(0.0234*目標設定!$O$9)-(0.0138*目標設定!$O$5)-0.5473))*1000/4.186,IF(目標設定!$O$7="女",((0.1238+(0.0481*$E77)+(0.0234*目標設定!$O$9)-(0.0138*目標設定!$O$5)-1.0946))*1000/4.186,"error")),"ー")</f>
        <v>ー</v>
      </c>
      <c r="O77" s="35" t="str">
        <f>IF($E77&lt;&gt;"",$N77*(目標設定!$L$13/10)/4,"ー")</f>
        <v>ー</v>
      </c>
      <c r="P77" s="35" t="str">
        <f>IF($E77&lt;&gt;"",$N77*(目標設定!$N$13/10)/9,"ー")</f>
        <v>ー</v>
      </c>
      <c r="Q77" s="105" t="str">
        <f>IF($E77&lt;&gt;"",$N77*(目標設定!$P$13/10)/4,"ー")</f>
        <v>ー</v>
      </c>
      <c r="R77" s="99"/>
    </row>
    <row r="78" spans="2:18" ht="24.95" customHeight="1">
      <c r="B78" s="87">
        <v>75</v>
      </c>
      <c r="C78" s="88">
        <f t="shared" si="2"/>
        <v>45437</v>
      </c>
      <c r="D78" s="108" t="str">
        <f t="shared" si="3"/>
        <v>ー</v>
      </c>
      <c r="E78" s="89"/>
      <c r="F78" s="90"/>
      <c r="G78" s="97">
        <f>IF(ISERROR(E78/(目標設定!$O$9/100*目標設定!$O$9/100)),,E78/(目標設定!$O$9/100*目標設定!$O$9/100))</f>
        <v>0</v>
      </c>
      <c r="H78" s="34" t="s">
        <v>24</v>
      </c>
      <c r="I78" s="34" t="s">
        <v>23</v>
      </c>
      <c r="J78" s="34" t="s">
        <v>43</v>
      </c>
      <c r="K78" s="34" t="s">
        <v>44</v>
      </c>
      <c r="L78" s="34" t="s">
        <v>45</v>
      </c>
      <c r="M78" s="96" t="s">
        <v>46</v>
      </c>
      <c r="N78" s="104" t="str">
        <f>IF($E78&lt;&gt;"",IF(目標設定!$O$7="男",((0.1238+(0.0481*$E78)+(0.0234*目標設定!$O$9)-(0.0138*目標設定!$O$5)-0.5473))*1000/4.186,IF(目標設定!$O$7="女",((0.1238+(0.0481*$E78)+(0.0234*目標設定!$O$9)-(0.0138*目標設定!$O$5)-1.0946))*1000/4.186,"error")),"ー")</f>
        <v>ー</v>
      </c>
      <c r="O78" s="35" t="str">
        <f>IF($E78&lt;&gt;"",$N78*(目標設定!$L$13/10)/4,"ー")</f>
        <v>ー</v>
      </c>
      <c r="P78" s="35" t="str">
        <f>IF($E78&lt;&gt;"",$N78*(目標設定!$N$13/10)/9,"ー")</f>
        <v>ー</v>
      </c>
      <c r="Q78" s="105" t="str">
        <f>IF($E78&lt;&gt;"",$N78*(目標設定!$P$13/10)/4,"ー")</f>
        <v>ー</v>
      </c>
      <c r="R78" s="99"/>
    </row>
    <row r="79" spans="2:18" ht="24.95" customHeight="1">
      <c r="B79" s="87">
        <v>76</v>
      </c>
      <c r="C79" s="88">
        <f t="shared" si="2"/>
        <v>45438</v>
      </c>
      <c r="D79" s="108" t="str">
        <f t="shared" si="3"/>
        <v>ー</v>
      </c>
      <c r="E79" s="89"/>
      <c r="F79" s="90"/>
      <c r="G79" s="97">
        <f>IF(ISERROR(E79/(目標設定!$O$9/100*目標設定!$O$9/100)),,E79/(目標設定!$O$9/100*目標設定!$O$9/100))</f>
        <v>0</v>
      </c>
      <c r="H79" s="34" t="s">
        <v>24</v>
      </c>
      <c r="I79" s="34" t="s">
        <v>23</v>
      </c>
      <c r="J79" s="34" t="s">
        <v>43</v>
      </c>
      <c r="K79" s="34" t="s">
        <v>44</v>
      </c>
      <c r="L79" s="34" t="s">
        <v>45</v>
      </c>
      <c r="M79" s="96" t="s">
        <v>46</v>
      </c>
      <c r="N79" s="104" t="str">
        <f>IF($E79&lt;&gt;"",IF(目標設定!$O$7="男",((0.1238+(0.0481*$E79)+(0.0234*目標設定!$O$9)-(0.0138*目標設定!$O$5)-0.5473))*1000/4.186,IF(目標設定!$O$7="女",((0.1238+(0.0481*$E79)+(0.0234*目標設定!$O$9)-(0.0138*目標設定!$O$5)-1.0946))*1000/4.186,"error")),"ー")</f>
        <v>ー</v>
      </c>
      <c r="O79" s="35" t="str">
        <f>IF($E79&lt;&gt;"",$N79*(目標設定!$L$13/10)/4,"ー")</f>
        <v>ー</v>
      </c>
      <c r="P79" s="35" t="str">
        <f>IF($E79&lt;&gt;"",$N79*(目標設定!$N$13/10)/9,"ー")</f>
        <v>ー</v>
      </c>
      <c r="Q79" s="105" t="str">
        <f>IF($E79&lt;&gt;"",$N79*(目標設定!$P$13/10)/4,"ー")</f>
        <v>ー</v>
      </c>
      <c r="R79" s="99"/>
    </row>
    <row r="80" spans="2:18" ht="24.95" customHeight="1">
      <c r="B80" s="87">
        <v>77</v>
      </c>
      <c r="C80" s="88">
        <f t="shared" si="2"/>
        <v>45439</v>
      </c>
      <c r="D80" s="108" t="str">
        <f t="shared" si="3"/>
        <v>ー</v>
      </c>
      <c r="E80" s="89"/>
      <c r="F80" s="90"/>
      <c r="G80" s="97">
        <f>IF(ISERROR(E80/(目標設定!$O$9/100*目標設定!$O$9/100)),,E80/(目標設定!$O$9/100*目標設定!$O$9/100))</f>
        <v>0</v>
      </c>
      <c r="H80" s="34" t="s">
        <v>24</v>
      </c>
      <c r="I80" s="34" t="s">
        <v>23</v>
      </c>
      <c r="J80" s="34" t="s">
        <v>43</v>
      </c>
      <c r="K80" s="34" t="s">
        <v>44</v>
      </c>
      <c r="L80" s="34" t="s">
        <v>45</v>
      </c>
      <c r="M80" s="96" t="s">
        <v>46</v>
      </c>
      <c r="N80" s="104" t="str">
        <f>IF($E80&lt;&gt;"",IF(目標設定!$O$7="男",((0.1238+(0.0481*$E80)+(0.0234*目標設定!$O$9)-(0.0138*目標設定!$O$5)-0.5473))*1000/4.186,IF(目標設定!$O$7="女",((0.1238+(0.0481*$E80)+(0.0234*目標設定!$O$9)-(0.0138*目標設定!$O$5)-1.0946))*1000/4.186,"error")),"ー")</f>
        <v>ー</v>
      </c>
      <c r="O80" s="35" t="str">
        <f>IF($E80&lt;&gt;"",$N80*(目標設定!$L$13/10)/4,"ー")</f>
        <v>ー</v>
      </c>
      <c r="P80" s="35" t="str">
        <f>IF($E80&lt;&gt;"",$N80*(目標設定!$N$13/10)/9,"ー")</f>
        <v>ー</v>
      </c>
      <c r="Q80" s="105" t="str">
        <f>IF($E80&lt;&gt;"",$N80*(目標設定!$P$13/10)/4,"ー")</f>
        <v>ー</v>
      </c>
      <c r="R80" s="99"/>
    </row>
    <row r="81" spans="2:18" ht="24.95" customHeight="1">
      <c r="B81" s="87">
        <v>78</v>
      </c>
      <c r="C81" s="88">
        <f t="shared" si="2"/>
        <v>45440</v>
      </c>
      <c r="D81" s="108" t="str">
        <f t="shared" si="3"/>
        <v>ー</v>
      </c>
      <c r="E81" s="89"/>
      <c r="F81" s="90"/>
      <c r="G81" s="97">
        <f>IF(ISERROR(E81/(目標設定!$O$9/100*目標設定!$O$9/100)),,E81/(目標設定!$O$9/100*目標設定!$O$9/100))</f>
        <v>0</v>
      </c>
      <c r="H81" s="34" t="s">
        <v>24</v>
      </c>
      <c r="I81" s="34" t="s">
        <v>23</v>
      </c>
      <c r="J81" s="34" t="s">
        <v>43</v>
      </c>
      <c r="K81" s="34" t="s">
        <v>44</v>
      </c>
      <c r="L81" s="34" t="s">
        <v>45</v>
      </c>
      <c r="M81" s="96" t="s">
        <v>46</v>
      </c>
      <c r="N81" s="104" t="str">
        <f>IF($E81&lt;&gt;"",IF(目標設定!$O$7="男",((0.1238+(0.0481*$E81)+(0.0234*目標設定!$O$9)-(0.0138*目標設定!$O$5)-0.5473))*1000/4.186,IF(目標設定!$O$7="女",((0.1238+(0.0481*$E81)+(0.0234*目標設定!$O$9)-(0.0138*目標設定!$O$5)-1.0946))*1000/4.186,"error")),"ー")</f>
        <v>ー</v>
      </c>
      <c r="O81" s="35" t="str">
        <f>IF($E81&lt;&gt;"",$N81*(目標設定!$L$13/10)/4,"ー")</f>
        <v>ー</v>
      </c>
      <c r="P81" s="35" t="str">
        <f>IF($E81&lt;&gt;"",$N81*(目標設定!$N$13/10)/9,"ー")</f>
        <v>ー</v>
      </c>
      <c r="Q81" s="105" t="str">
        <f>IF($E81&lt;&gt;"",$N81*(目標設定!$P$13/10)/4,"ー")</f>
        <v>ー</v>
      </c>
      <c r="R81" s="99"/>
    </row>
    <row r="82" spans="2:18" ht="24.95" customHeight="1">
      <c r="B82" s="87">
        <v>79</v>
      </c>
      <c r="C82" s="88">
        <f t="shared" si="2"/>
        <v>45441</v>
      </c>
      <c r="D82" s="108" t="str">
        <f t="shared" si="3"/>
        <v>ー</v>
      </c>
      <c r="E82" s="89"/>
      <c r="F82" s="90"/>
      <c r="G82" s="97">
        <f>IF(ISERROR(E82/(目標設定!$O$9/100*目標設定!$O$9/100)),,E82/(目標設定!$O$9/100*目標設定!$O$9/100))</f>
        <v>0</v>
      </c>
      <c r="H82" s="34" t="s">
        <v>24</v>
      </c>
      <c r="I82" s="34" t="s">
        <v>23</v>
      </c>
      <c r="J82" s="34" t="s">
        <v>43</v>
      </c>
      <c r="K82" s="34" t="s">
        <v>44</v>
      </c>
      <c r="L82" s="34" t="s">
        <v>45</v>
      </c>
      <c r="M82" s="96" t="s">
        <v>46</v>
      </c>
      <c r="N82" s="104" t="str">
        <f>IF($E82&lt;&gt;"",IF(目標設定!$O$7="男",((0.1238+(0.0481*$E82)+(0.0234*目標設定!$O$9)-(0.0138*目標設定!$O$5)-0.5473))*1000/4.186,IF(目標設定!$O$7="女",((0.1238+(0.0481*$E82)+(0.0234*目標設定!$O$9)-(0.0138*目標設定!$O$5)-1.0946))*1000/4.186,"error")),"ー")</f>
        <v>ー</v>
      </c>
      <c r="O82" s="35" t="str">
        <f>IF($E82&lt;&gt;"",$N82*(目標設定!$L$13/10)/4,"ー")</f>
        <v>ー</v>
      </c>
      <c r="P82" s="35" t="str">
        <f>IF($E82&lt;&gt;"",$N82*(目標設定!$N$13/10)/9,"ー")</f>
        <v>ー</v>
      </c>
      <c r="Q82" s="105" t="str">
        <f>IF($E82&lt;&gt;"",$N82*(目標設定!$P$13/10)/4,"ー")</f>
        <v>ー</v>
      </c>
      <c r="R82" s="99"/>
    </row>
    <row r="83" spans="2:18" ht="24.95" customHeight="1">
      <c r="B83" s="87">
        <v>80</v>
      </c>
      <c r="C83" s="88">
        <f t="shared" si="2"/>
        <v>45442</v>
      </c>
      <c r="D83" s="108" t="str">
        <f t="shared" si="3"/>
        <v>ー</v>
      </c>
      <c r="E83" s="89"/>
      <c r="F83" s="90"/>
      <c r="G83" s="97">
        <f>IF(ISERROR(E83/(目標設定!$O$9/100*目標設定!$O$9/100)),,E83/(目標設定!$O$9/100*目標設定!$O$9/100))</f>
        <v>0</v>
      </c>
      <c r="H83" s="34" t="s">
        <v>24</v>
      </c>
      <c r="I83" s="34" t="s">
        <v>23</v>
      </c>
      <c r="J83" s="34" t="s">
        <v>43</v>
      </c>
      <c r="K83" s="34" t="s">
        <v>44</v>
      </c>
      <c r="L83" s="34" t="s">
        <v>45</v>
      </c>
      <c r="M83" s="96" t="s">
        <v>46</v>
      </c>
      <c r="N83" s="104" t="str">
        <f>IF($E83&lt;&gt;"",IF(目標設定!$O$7="男",((0.1238+(0.0481*$E83)+(0.0234*目標設定!$O$9)-(0.0138*目標設定!$O$5)-0.5473))*1000/4.186,IF(目標設定!$O$7="女",((0.1238+(0.0481*$E83)+(0.0234*目標設定!$O$9)-(0.0138*目標設定!$O$5)-1.0946))*1000/4.186,"error")),"ー")</f>
        <v>ー</v>
      </c>
      <c r="O83" s="35" t="str">
        <f>IF($E83&lt;&gt;"",$N83*(目標設定!$L$13/10)/4,"ー")</f>
        <v>ー</v>
      </c>
      <c r="P83" s="35" t="str">
        <f>IF($E83&lt;&gt;"",$N83*(目標設定!$N$13/10)/9,"ー")</f>
        <v>ー</v>
      </c>
      <c r="Q83" s="105" t="str">
        <f>IF($E83&lt;&gt;"",$N83*(目標設定!$P$13/10)/4,"ー")</f>
        <v>ー</v>
      </c>
      <c r="R83" s="99"/>
    </row>
    <row r="84" spans="2:18" ht="24.95" customHeight="1">
      <c r="B84" s="87">
        <v>81</v>
      </c>
      <c r="C84" s="88">
        <f t="shared" si="2"/>
        <v>45443</v>
      </c>
      <c r="D84" s="108" t="str">
        <f t="shared" si="3"/>
        <v>ー</v>
      </c>
      <c r="E84" s="89"/>
      <c r="F84" s="90"/>
      <c r="G84" s="97">
        <f>IF(ISERROR(E84/(目標設定!$O$9/100*目標設定!$O$9/100)),,E84/(目標設定!$O$9/100*目標設定!$O$9/100))</f>
        <v>0</v>
      </c>
      <c r="H84" s="34" t="s">
        <v>24</v>
      </c>
      <c r="I84" s="34" t="s">
        <v>23</v>
      </c>
      <c r="J84" s="34" t="s">
        <v>43</v>
      </c>
      <c r="K84" s="34" t="s">
        <v>44</v>
      </c>
      <c r="L84" s="34" t="s">
        <v>45</v>
      </c>
      <c r="M84" s="96" t="s">
        <v>46</v>
      </c>
      <c r="N84" s="104" t="str">
        <f>IF($E84&lt;&gt;"",IF(目標設定!$O$7="男",((0.1238+(0.0481*$E84)+(0.0234*目標設定!$O$9)-(0.0138*目標設定!$O$5)-0.5473))*1000/4.186,IF(目標設定!$O$7="女",((0.1238+(0.0481*$E84)+(0.0234*目標設定!$O$9)-(0.0138*目標設定!$O$5)-1.0946))*1000/4.186,"error")),"ー")</f>
        <v>ー</v>
      </c>
      <c r="O84" s="35" t="str">
        <f>IF($E84&lt;&gt;"",$N84*(目標設定!$L$13/10)/4,"ー")</f>
        <v>ー</v>
      </c>
      <c r="P84" s="35" t="str">
        <f>IF($E84&lt;&gt;"",$N84*(目標設定!$N$13/10)/9,"ー")</f>
        <v>ー</v>
      </c>
      <c r="Q84" s="105" t="str">
        <f>IF($E84&lt;&gt;"",$N84*(目標設定!$P$13/10)/4,"ー")</f>
        <v>ー</v>
      </c>
      <c r="R84" s="99"/>
    </row>
    <row r="85" spans="2:18" ht="24.95" customHeight="1">
      <c r="B85" s="87">
        <v>82</v>
      </c>
      <c r="C85" s="88">
        <f t="shared" si="2"/>
        <v>45444</v>
      </c>
      <c r="D85" s="108" t="str">
        <f t="shared" si="3"/>
        <v>ー</v>
      </c>
      <c r="E85" s="89"/>
      <c r="F85" s="90"/>
      <c r="G85" s="97">
        <f>IF(ISERROR(E85/(目標設定!$O$9/100*目標設定!$O$9/100)),,E85/(目標設定!$O$9/100*目標設定!$O$9/100))</f>
        <v>0</v>
      </c>
      <c r="H85" s="34" t="s">
        <v>24</v>
      </c>
      <c r="I85" s="34" t="s">
        <v>23</v>
      </c>
      <c r="J85" s="34" t="s">
        <v>43</v>
      </c>
      <c r="K85" s="34" t="s">
        <v>44</v>
      </c>
      <c r="L85" s="34" t="s">
        <v>45</v>
      </c>
      <c r="M85" s="96" t="s">
        <v>46</v>
      </c>
      <c r="N85" s="104" t="str">
        <f>IF($E85&lt;&gt;"",IF(目標設定!$O$7="男",((0.1238+(0.0481*$E85)+(0.0234*目標設定!$O$9)-(0.0138*目標設定!$O$5)-0.5473))*1000/4.186,IF(目標設定!$O$7="女",((0.1238+(0.0481*$E85)+(0.0234*目標設定!$O$9)-(0.0138*目標設定!$O$5)-1.0946))*1000/4.186,"error")),"ー")</f>
        <v>ー</v>
      </c>
      <c r="O85" s="35" t="str">
        <f>IF($E85&lt;&gt;"",$N85*(目標設定!$L$13/10)/4,"ー")</f>
        <v>ー</v>
      </c>
      <c r="P85" s="35" t="str">
        <f>IF($E85&lt;&gt;"",$N85*(目標設定!$N$13/10)/9,"ー")</f>
        <v>ー</v>
      </c>
      <c r="Q85" s="105" t="str">
        <f>IF($E85&lt;&gt;"",$N85*(目標設定!$P$13/10)/4,"ー")</f>
        <v>ー</v>
      </c>
      <c r="R85" s="99"/>
    </row>
    <row r="86" spans="2:18" ht="24.95" customHeight="1">
      <c r="B86" s="87">
        <v>83</v>
      </c>
      <c r="C86" s="88">
        <f t="shared" si="2"/>
        <v>45445</v>
      </c>
      <c r="D86" s="108" t="str">
        <f t="shared" si="3"/>
        <v>ー</v>
      </c>
      <c r="E86" s="89"/>
      <c r="F86" s="90"/>
      <c r="G86" s="97">
        <f>IF(ISERROR(E86/(目標設定!$O$9/100*目標設定!$O$9/100)),,E86/(目標設定!$O$9/100*目標設定!$O$9/100))</f>
        <v>0</v>
      </c>
      <c r="H86" s="34" t="s">
        <v>24</v>
      </c>
      <c r="I86" s="34" t="s">
        <v>23</v>
      </c>
      <c r="J86" s="34" t="s">
        <v>43</v>
      </c>
      <c r="K86" s="34" t="s">
        <v>44</v>
      </c>
      <c r="L86" s="34" t="s">
        <v>45</v>
      </c>
      <c r="M86" s="96" t="s">
        <v>46</v>
      </c>
      <c r="N86" s="104" t="str">
        <f>IF($E86&lt;&gt;"",IF(目標設定!$O$7="男",((0.1238+(0.0481*$E86)+(0.0234*目標設定!$O$9)-(0.0138*目標設定!$O$5)-0.5473))*1000/4.186,IF(目標設定!$O$7="女",((0.1238+(0.0481*$E86)+(0.0234*目標設定!$O$9)-(0.0138*目標設定!$O$5)-1.0946))*1000/4.186,"error")),"ー")</f>
        <v>ー</v>
      </c>
      <c r="O86" s="35" t="str">
        <f>IF($E86&lt;&gt;"",$N86*(目標設定!$L$13/10)/4,"ー")</f>
        <v>ー</v>
      </c>
      <c r="P86" s="35" t="str">
        <f>IF($E86&lt;&gt;"",$N86*(目標設定!$N$13/10)/9,"ー")</f>
        <v>ー</v>
      </c>
      <c r="Q86" s="105" t="str">
        <f>IF($E86&lt;&gt;"",$N86*(目標設定!$P$13/10)/4,"ー")</f>
        <v>ー</v>
      </c>
      <c r="R86" s="99"/>
    </row>
    <row r="87" spans="2:18" ht="24.95" customHeight="1">
      <c r="B87" s="87">
        <v>84</v>
      </c>
      <c r="C87" s="88">
        <f t="shared" si="2"/>
        <v>45446</v>
      </c>
      <c r="D87" s="108" t="str">
        <f t="shared" si="3"/>
        <v>ー</v>
      </c>
      <c r="E87" s="89"/>
      <c r="F87" s="90"/>
      <c r="G87" s="97">
        <f>IF(ISERROR(E87/(目標設定!$O$9/100*目標設定!$O$9/100)),,E87/(目標設定!$O$9/100*目標設定!$O$9/100))</f>
        <v>0</v>
      </c>
      <c r="H87" s="34" t="s">
        <v>24</v>
      </c>
      <c r="I87" s="34" t="s">
        <v>23</v>
      </c>
      <c r="J87" s="34" t="s">
        <v>43</v>
      </c>
      <c r="K87" s="34" t="s">
        <v>44</v>
      </c>
      <c r="L87" s="34" t="s">
        <v>45</v>
      </c>
      <c r="M87" s="96" t="s">
        <v>46</v>
      </c>
      <c r="N87" s="104" t="str">
        <f>IF($E87&lt;&gt;"",IF(目標設定!$O$7="男",((0.1238+(0.0481*$E87)+(0.0234*目標設定!$O$9)-(0.0138*目標設定!$O$5)-0.5473))*1000/4.186,IF(目標設定!$O$7="女",((0.1238+(0.0481*$E87)+(0.0234*目標設定!$O$9)-(0.0138*目標設定!$O$5)-1.0946))*1000/4.186,"error")),"ー")</f>
        <v>ー</v>
      </c>
      <c r="O87" s="35" t="str">
        <f>IF($E87&lt;&gt;"",$N87*(目標設定!$L$13/10)/4,"ー")</f>
        <v>ー</v>
      </c>
      <c r="P87" s="35" t="str">
        <f>IF($E87&lt;&gt;"",$N87*(目標設定!$N$13/10)/9,"ー")</f>
        <v>ー</v>
      </c>
      <c r="Q87" s="105" t="str">
        <f>IF($E87&lt;&gt;"",$N87*(目標設定!$P$13/10)/4,"ー")</f>
        <v>ー</v>
      </c>
      <c r="R87" s="99"/>
    </row>
    <row r="88" spans="2:18" ht="24.95" customHeight="1">
      <c r="B88" s="87">
        <v>85</v>
      </c>
      <c r="C88" s="88">
        <f t="shared" si="2"/>
        <v>45447</v>
      </c>
      <c r="D88" s="108" t="str">
        <f t="shared" si="3"/>
        <v>ー</v>
      </c>
      <c r="E88" s="89"/>
      <c r="F88" s="90"/>
      <c r="G88" s="97">
        <f>IF(ISERROR(E88/(目標設定!$O$9/100*目標設定!$O$9/100)),,E88/(目標設定!$O$9/100*目標設定!$O$9/100))</f>
        <v>0</v>
      </c>
      <c r="H88" s="34" t="s">
        <v>24</v>
      </c>
      <c r="I88" s="34" t="s">
        <v>23</v>
      </c>
      <c r="J88" s="34" t="s">
        <v>43</v>
      </c>
      <c r="K88" s="34" t="s">
        <v>44</v>
      </c>
      <c r="L88" s="34" t="s">
        <v>45</v>
      </c>
      <c r="M88" s="96" t="s">
        <v>46</v>
      </c>
      <c r="N88" s="104" t="str">
        <f>IF($E88&lt;&gt;"",IF(目標設定!$O$7="男",((0.1238+(0.0481*$E88)+(0.0234*目標設定!$O$9)-(0.0138*目標設定!$O$5)-0.5473))*1000/4.186,IF(目標設定!$O$7="女",((0.1238+(0.0481*$E88)+(0.0234*目標設定!$O$9)-(0.0138*目標設定!$O$5)-1.0946))*1000/4.186,"error")),"ー")</f>
        <v>ー</v>
      </c>
      <c r="O88" s="35" t="str">
        <f>IF($E88&lt;&gt;"",$N88*(目標設定!$L$13/10)/4,"ー")</f>
        <v>ー</v>
      </c>
      <c r="P88" s="35" t="str">
        <f>IF($E88&lt;&gt;"",$N88*(目標設定!$N$13/10)/9,"ー")</f>
        <v>ー</v>
      </c>
      <c r="Q88" s="105" t="str">
        <f>IF($E88&lt;&gt;"",$N88*(目標設定!$P$13/10)/4,"ー")</f>
        <v>ー</v>
      </c>
      <c r="R88" s="99"/>
    </row>
    <row r="89" spans="2:18" ht="24.95" customHeight="1">
      <c r="B89" s="87">
        <v>86</v>
      </c>
      <c r="C89" s="88">
        <f t="shared" si="2"/>
        <v>45448</v>
      </c>
      <c r="D89" s="108" t="str">
        <f t="shared" si="3"/>
        <v>ー</v>
      </c>
      <c r="E89" s="89"/>
      <c r="F89" s="90"/>
      <c r="G89" s="97">
        <f>IF(ISERROR(E89/(目標設定!$O$9/100*目標設定!$O$9/100)),,E89/(目標設定!$O$9/100*目標設定!$O$9/100))</f>
        <v>0</v>
      </c>
      <c r="H89" s="34" t="s">
        <v>24</v>
      </c>
      <c r="I89" s="34" t="s">
        <v>23</v>
      </c>
      <c r="J89" s="34" t="s">
        <v>43</v>
      </c>
      <c r="K89" s="34" t="s">
        <v>44</v>
      </c>
      <c r="L89" s="34" t="s">
        <v>45</v>
      </c>
      <c r="M89" s="96" t="s">
        <v>46</v>
      </c>
      <c r="N89" s="104" t="str">
        <f>IF($E89&lt;&gt;"",IF(目標設定!$O$7="男",((0.1238+(0.0481*$E89)+(0.0234*目標設定!$O$9)-(0.0138*目標設定!$O$5)-0.5473))*1000/4.186,IF(目標設定!$O$7="女",((0.1238+(0.0481*$E89)+(0.0234*目標設定!$O$9)-(0.0138*目標設定!$O$5)-1.0946))*1000/4.186,"error")),"ー")</f>
        <v>ー</v>
      </c>
      <c r="O89" s="35" t="str">
        <f>IF($E89&lt;&gt;"",$N89*(目標設定!$L$13/10)/4,"ー")</f>
        <v>ー</v>
      </c>
      <c r="P89" s="35" t="str">
        <f>IF($E89&lt;&gt;"",$N89*(目標設定!$N$13/10)/9,"ー")</f>
        <v>ー</v>
      </c>
      <c r="Q89" s="105" t="str">
        <f>IF($E89&lt;&gt;"",$N89*(目標設定!$P$13/10)/4,"ー")</f>
        <v>ー</v>
      </c>
      <c r="R89" s="99"/>
    </row>
    <row r="90" spans="2:18" ht="24.95" customHeight="1">
      <c r="B90" s="87">
        <v>87</v>
      </c>
      <c r="C90" s="88">
        <f t="shared" si="2"/>
        <v>45449</v>
      </c>
      <c r="D90" s="108" t="str">
        <f t="shared" si="3"/>
        <v>ー</v>
      </c>
      <c r="E90" s="89"/>
      <c r="F90" s="90"/>
      <c r="G90" s="97">
        <f>IF(ISERROR(E90/(目標設定!$O$9/100*目標設定!$O$9/100)),,E90/(目標設定!$O$9/100*目標設定!$O$9/100))</f>
        <v>0</v>
      </c>
      <c r="H90" s="34" t="s">
        <v>24</v>
      </c>
      <c r="I90" s="34" t="s">
        <v>23</v>
      </c>
      <c r="J90" s="34" t="s">
        <v>43</v>
      </c>
      <c r="K90" s="34" t="s">
        <v>44</v>
      </c>
      <c r="L90" s="34" t="s">
        <v>45</v>
      </c>
      <c r="M90" s="96" t="s">
        <v>46</v>
      </c>
      <c r="N90" s="104" t="str">
        <f>IF($E90&lt;&gt;"",IF(目標設定!$O$7="男",((0.1238+(0.0481*$E90)+(0.0234*目標設定!$O$9)-(0.0138*目標設定!$O$5)-0.5473))*1000/4.186,IF(目標設定!$O$7="女",((0.1238+(0.0481*$E90)+(0.0234*目標設定!$O$9)-(0.0138*目標設定!$O$5)-1.0946))*1000/4.186,"error")),"ー")</f>
        <v>ー</v>
      </c>
      <c r="O90" s="35" t="str">
        <f>IF($E90&lt;&gt;"",$N90*(目標設定!$L$13/10)/4,"ー")</f>
        <v>ー</v>
      </c>
      <c r="P90" s="35" t="str">
        <f>IF($E90&lt;&gt;"",$N90*(目標設定!$N$13/10)/9,"ー")</f>
        <v>ー</v>
      </c>
      <c r="Q90" s="105" t="str">
        <f>IF($E90&lt;&gt;"",$N90*(目標設定!$P$13/10)/4,"ー")</f>
        <v>ー</v>
      </c>
      <c r="R90" s="99"/>
    </row>
    <row r="91" spans="2:18" ht="24.95" customHeight="1">
      <c r="B91" s="87">
        <v>88</v>
      </c>
      <c r="C91" s="88">
        <f t="shared" si="2"/>
        <v>45450</v>
      </c>
      <c r="D91" s="108" t="str">
        <f t="shared" si="3"/>
        <v>ー</v>
      </c>
      <c r="E91" s="89"/>
      <c r="F91" s="90"/>
      <c r="G91" s="97">
        <f>IF(ISERROR(E91/(目標設定!$O$9/100*目標設定!$O$9/100)),,E91/(目標設定!$O$9/100*目標設定!$O$9/100))</f>
        <v>0</v>
      </c>
      <c r="H91" s="34" t="s">
        <v>24</v>
      </c>
      <c r="I91" s="34" t="s">
        <v>23</v>
      </c>
      <c r="J91" s="34" t="s">
        <v>43</v>
      </c>
      <c r="K91" s="34" t="s">
        <v>44</v>
      </c>
      <c r="L91" s="34" t="s">
        <v>45</v>
      </c>
      <c r="M91" s="96" t="s">
        <v>46</v>
      </c>
      <c r="N91" s="104" t="str">
        <f>IF($E91&lt;&gt;"",IF(目標設定!$O$7="男",((0.1238+(0.0481*$E91)+(0.0234*目標設定!$O$9)-(0.0138*目標設定!$O$5)-0.5473))*1000/4.186,IF(目標設定!$O$7="女",((0.1238+(0.0481*$E91)+(0.0234*目標設定!$O$9)-(0.0138*目標設定!$O$5)-1.0946))*1000/4.186,"error")),"ー")</f>
        <v>ー</v>
      </c>
      <c r="O91" s="35" t="str">
        <f>IF($E91&lt;&gt;"",$N91*(目標設定!$L$13/10)/4,"ー")</f>
        <v>ー</v>
      </c>
      <c r="P91" s="35" t="str">
        <f>IF($E91&lt;&gt;"",$N91*(目標設定!$N$13/10)/9,"ー")</f>
        <v>ー</v>
      </c>
      <c r="Q91" s="105" t="str">
        <f>IF($E91&lt;&gt;"",$N91*(目標設定!$P$13/10)/4,"ー")</f>
        <v>ー</v>
      </c>
      <c r="R91" s="99"/>
    </row>
    <row r="92" spans="2:18" ht="24.95" customHeight="1">
      <c r="B92" s="87">
        <v>89</v>
      </c>
      <c r="C92" s="88">
        <f t="shared" si="2"/>
        <v>45451</v>
      </c>
      <c r="D92" s="108" t="str">
        <f t="shared" si="3"/>
        <v>ー</v>
      </c>
      <c r="E92" s="89"/>
      <c r="F92" s="90"/>
      <c r="G92" s="97">
        <f>IF(ISERROR(E92/(目標設定!$O$9/100*目標設定!$O$9/100)),,E92/(目標設定!$O$9/100*目標設定!$O$9/100))</f>
        <v>0</v>
      </c>
      <c r="H92" s="34" t="s">
        <v>24</v>
      </c>
      <c r="I92" s="34" t="s">
        <v>23</v>
      </c>
      <c r="J92" s="34" t="s">
        <v>43</v>
      </c>
      <c r="K92" s="34" t="s">
        <v>44</v>
      </c>
      <c r="L92" s="34" t="s">
        <v>45</v>
      </c>
      <c r="M92" s="96" t="s">
        <v>46</v>
      </c>
      <c r="N92" s="104" t="str">
        <f>IF($E92&lt;&gt;"",IF(目標設定!$O$7="男",((0.1238+(0.0481*$E92)+(0.0234*目標設定!$O$9)-(0.0138*目標設定!$O$5)-0.5473))*1000/4.186,IF(目標設定!$O$7="女",((0.1238+(0.0481*$E92)+(0.0234*目標設定!$O$9)-(0.0138*目標設定!$O$5)-1.0946))*1000/4.186,"error")),"ー")</f>
        <v>ー</v>
      </c>
      <c r="O92" s="35" t="str">
        <f>IF($E92&lt;&gt;"",$N92*(目標設定!$L$13/10)/4,"ー")</f>
        <v>ー</v>
      </c>
      <c r="P92" s="35" t="str">
        <f>IF($E92&lt;&gt;"",$N92*(目標設定!$N$13/10)/9,"ー")</f>
        <v>ー</v>
      </c>
      <c r="Q92" s="105" t="str">
        <f>IF($E92&lt;&gt;"",$N92*(目標設定!$P$13/10)/4,"ー")</f>
        <v>ー</v>
      </c>
      <c r="R92" s="99"/>
    </row>
    <row r="93" spans="2:18" ht="24.95" customHeight="1">
      <c r="B93" s="87">
        <v>90</v>
      </c>
      <c r="C93" s="88">
        <f t="shared" si="2"/>
        <v>45452</v>
      </c>
      <c r="D93" s="108" t="str">
        <f t="shared" si="3"/>
        <v>ー</v>
      </c>
      <c r="E93" s="89"/>
      <c r="F93" s="90"/>
      <c r="G93" s="97">
        <f>IF(ISERROR(E93/(目標設定!$O$9/100*目標設定!$O$9/100)),,E93/(目標設定!$O$9/100*目標設定!$O$9/100))</f>
        <v>0</v>
      </c>
      <c r="H93" s="34" t="s">
        <v>24</v>
      </c>
      <c r="I93" s="34" t="s">
        <v>23</v>
      </c>
      <c r="J93" s="34" t="s">
        <v>43</v>
      </c>
      <c r="K93" s="34" t="s">
        <v>44</v>
      </c>
      <c r="L93" s="34" t="s">
        <v>45</v>
      </c>
      <c r="M93" s="96" t="s">
        <v>46</v>
      </c>
      <c r="N93" s="104" t="str">
        <f>IF($E93&lt;&gt;"",IF(目標設定!$O$7="男",((0.1238+(0.0481*$E93)+(0.0234*目標設定!$O$9)-(0.0138*目標設定!$O$5)-0.5473))*1000/4.186,IF(目標設定!$O$7="女",((0.1238+(0.0481*$E93)+(0.0234*目標設定!$O$9)-(0.0138*目標設定!$O$5)-1.0946))*1000/4.186,"error")),"ー")</f>
        <v>ー</v>
      </c>
      <c r="O93" s="35" t="str">
        <f>IF($E93&lt;&gt;"",$N93*(目標設定!$L$13/10)/4,"ー")</f>
        <v>ー</v>
      </c>
      <c r="P93" s="35" t="str">
        <f>IF($E93&lt;&gt;"",$N93*(目標設定!$N$13/10)/9,"ー")</f>
        <v>ー</v>
      </c>
      <c r="Q93" s="105" t="str">
        <f>IF($E93&lt;&gt;"",$N93*(目標設定!$P$13/10)/4,"ー")</f>
        <v>ー</v>
      </c>
      <c r="R93" s="99"/>
    </row>
    <row r="94" spans="2:18" ht="24.95" customHeight="1">
      <c r="B94" s="87">
        <v>91</v>
      </c>
      <c r="C94" s="88">
        <f t="shared" si="2"/>
        <v>45453</v>
      </c>
      <c r="D94" s="108" t="str">
        <f t="shared" si="3"/>
        <v>ー</v>
      </c>
      <c r="E94" s="89"/>
      <c r="F94" s="90"/>
      <c r="G94" s="97">
        <f>IF(ISERROR(E94/(目標設定!$O$9/100*目標設定!$O$9/100)),,E94/(目標設定!$O$9/100*目標設定!$O$9/100))</f>
        <v>0</v>
      </c>
      <c r="H94" s="34" t="s">
        <v>24</v>
      </c>
      <c r="I94" s="34" t="s">
        <v>23</v>
      </c>
      <c r="J94" s="34" t="s">
        <v>43</v>
      </c>
      <c r="K94" s="34" t="s">
        <v>44</v>
      </c>
      <c r="L94" s="34" t="s">
        <v>45</v>
      </c>
      <c r="M94" s="96" t="s">
        <v>46</v>
      </c>
      <c r="N94" s="104" t="str">
        <f>IF($E94&lt;&gt;"",IF(目標設定!$O$7="男",((0.1238+(0.0481*$E94)+(0.0234*目標設定!$O$9)-(0.0138*目標設定!$O$5)-0.5473))*1000/4.186,IF(目標設定!$O$7="女",((0.1238+(0.0481*$E94)+(0.0234*目標設定!$O$9)-(0.0138*目標設定!$O$5)-1.0946))*1000/4.186,"error")),"ー")</f>
        <v>ー</v>
      </c>
      <c r="O94" s="35" t="str">
        <f>IF($E94&lt;&gt;"",$N94*(目標設定!$L$13/10)/4,"ー")</f>
        <v>ー</v>
      </c>
      <c r="P94" s="35" t="str">
        <f>IF($E94&lt;&gt;"",$N94*(目標設定!$N$13/10)/9,"ー")</f>
        <v>ー</v>
      </c>
      <c r="Q94" s="105" t="str">
        <f>IF($E94&lt;&gt;"",$N94*(目標設定!$P$13/10)/4,"ー")</f>
        <v>ー</v>
      </c>
      <c r="R94" s="99"/>
    </row>
    <row r="95" spans="2:18" ht="24.95" customHeight="1">
      <c r="B95" s="87">
        <v>92</v>
      </c>
      <c r="C95" s="88">
        <f t="shared" si="2"/>
        <v>45454</v>
      </c>
      <c r="D95" s="108" t="str">
        <f t="shared" si="3"/>
        <v>ー</v>
      </c>
      <c r="E95" s="89"/>
      <c r="F95" s="90"/>
      <c r="G95" s="97">
        <f>IF(ISERROR(E95/(目標設定!$O$9/100*目標設定!$O$9/100)),,E95/(目標設定!$O$9/100*目標設定!$O$9/100))</f>
        <v>0</v>
      </c>
      <c r="H95" s="34" t="s">
        <v>24</v>
      </c>
      <c r="I95" s="34" t="s">
        <v>23</v>
      </c>
      <c r="J95" s="34" t="s">
        <v>43</v>
      </c>
      <c r="K95" s="34" t="s">
        <v>44</v>
      </c>
      <c r="L95" s="34" t="s">
        <v>45</v>
      </c>
      <c r="M95" s="96" t="s">
        <v>46</v>
      </c>
      <c r="N95" s="104" t="str">
        <f>IF($E95&lt;&gt;"",IF(目標設定!$O$7="男",((0.1238+(0.0481*$E95)+(0.0234*目標設定!$O$9)-(0.0138*目標設定!$O$5)-0.5473))*1000/4.186,IF(目標設定!$O$7="女",((0.1238+(0.0481*$E95)+(0.0234*目標設定!$O$9)-(0.0138*目標設定!$O$5)-1.0946))*1000/4.186,"error")),"ー")</f>
        <v>ー</v>
      </c>
      <c r="O95" s="35" t="str">
        <f>IF($E95&lt;&gt;"",$N95*(目標設定!$L$13/10)/4,"ー")</f>
        <v>ー</v>
      </c>
      <c r="P95" s="35" t="str">
        <f>IF($E95&lt;&gt;"",$N95*(目標設定!$N$13/10)/9,"ー")</f>
        <v>ー</v>
      </c>
      <c r="Q95" s="105" t="str">
        <f>IF($E95&lt;&gt;"",$N95*(目標設定!$P$13/10)/4,"ー")</f>
        <v>ー</v>
      </c>
      <c r="R95" s="99"/>
    </row>
    <row r="96" spans="2:18" ht="24.95" customHeight="1">
      <c r="B96" s="87">
        <v>93</v>
      </c>
      <c r="C96" s="88">
        <f t="shared" si="2"/>
        <v>45455</v>
      </c>
      <c r="D96" s="108" t="str">
        <f t="shared" si="3"/>
        <v>ー</v>
      </c>
      <c r="E96" s="89"/>
      <c r="F96" s="90"/>
      <c r="G96" s="97">
        <f>IF(ISERROR(E96/(目標設定!$O$9/100*目標設定!$O$9/100)),,E96/(目標設定!$O$9/100*目標設定!$O$9/100))</f>
        <v>0</v>
      </c>
      <c r="H96" s="34" t="s">
        <v>24</v>
      </c>
      <c r="I96" s="34" t="s">
        <v>23</v>
      </c>
      <c r="J96" s="34" t="s">
        <v>43</v>
      </c>
      <c r="K96" s="34" t="s">
        <v>44</v>
      </c>
      <c r="L96" s="34" t="s">
        <v>45</v>
      </c>
      <c r="M96" s="96" t="s">
        <v>46</v>
      </c>
      <c r="N96" s="104" t="str">
        <f>IF($E96&lt;&gt;"",IF(目標設定!$O$7="男",((0.1238+(0.0481*$E96)+(0.0234*目標設定!$O$9)-(0.0138*目標設定!$O$5)-0.5473))*1000/4.186,IF(目標設定!$O$7="女",((0.1238+(0.0481*$E96)+(0.0234*目標設定!$O$9)-(0.0138*目標設定!$O$5)-1.0946))*1000/4.186,"error")),"ー")</f>
        <v>ー</v>
      </c>
      <c r="O96" s="35" t="str">
        <f>IF($E96&lt;&gt;"",$N96*(目標設定!$L$13/10)/4,"ー")</f>
        <v>ー</v>
      </c>
      <c r="P96" s="35" t="str">
        <f>IF($E96&lt;&gt;"",$N96*(目標設定!$N$13/10)/9,"ー")</f>
        <v>ー</v>
      </c>
      <c r="Q96" s="105" t="str">
        <f>IF($E96&lt;&gt;"",$N96*(目標設定!$P$13/10)/4,"ー")</f>
        <v>ー</v>
      </c>
      <c r="R96" s="99"/>
    </row>
    <row r="97" spans="2:18" ht="24.95" customHeight="1">
      <c r="B97" s="87">
        <v>94</v>
      </c>
      <c r="C97" s="88">
        <f t="shared" si="2"/>
        <v>45456</v>
      </c>
      <c r="D97" s="108" t="str">
        <f t="shared" si="3"/>
        <v>ー</v>
      </c>
      <c r="E97" s="89"/>
      <c r="F97" s="90"/>
      <c r="G97" s="97">
        <f>IF(ISERROR(E97/(目標設定!$O$9/100*目標設定!$O$9/100)),,E97/(目標設定!$O$9/100*目標設定!$O$9/100))</f>
        <v>0</v>
      </c>
      <c r="H97" s="34" t="s">
        <v>24</v>
      </c>
      <c r="I97" s="34" t="s">
        <v>23</v>
      </c>
      <c r="J97" s="34" t="s">
        <v>43</v>
      </c>
      <c r="K97" s="34" t="s">
        <v>44</v>
      </c>
      <c r="L97" s="34" t="s">
        <v>45</v>
      </c>
      <c r="M97" s="96" t="s">
        <v>46</v>
      </c>
      <c r="N97" s="104" t="str">
        <f>IF($E97&lt;&gt;"",IF(目標設定!$O$7="男",((0.1238+(0.0481*$E97)+(0.0234*目標設定!$O$9)-(0.0138*目標設定!$O$5)-0.5473))*1000/4.186,IF(目標設定!$O$7="女",((0.1238+(0.0481*$E97)+(0.0234*目標設定!$O$9)-(0.0138*目標設定!$O$5)-1.0946))*1000/4.186,"error")),"ー")</f>
        <v>ー</v>
      </c>
      <c r="O97" s="35" t="str">
        <f>IF($E97&lt;&gt;"",$N97*(目標設定!$L$13/10)/4,"ー")</f>
        <v>ー</v>
      </c>
      <c r="P97" s="35" t="str">
        <f>IF($E97&lt;&gt;"",$N97*(目標設定!$N$13/10)/9,"ー")</f>
        <v>ー</v>
      </c>
      <c r="Q97" s="105" t="str">
        <f>IF($E97&lt;&gt;"",$N97*(目標設定!$P$13/10)/4,"ー")</f>
        <v>ー</v>
      </c>
      <c r="R97" s="99"/>
    </row>
    <row r="98" spans="2:18" ht="24.95" customHeight="1">
      <c r="B98" s="87">
        <v>95</v>
      </c>
      <c r="C98" s="88">
        <f t="shared" si="2"/>
        <v>45457</v>
      </c>
      <c r="D98" s="108" t="str">
        <f t="shared" si="3"/>
        <v>ー</v>
      </c>
      <c r="E98" s="89"/>
      <c r="F98" s="90"/>
      <c r="G98" s="97">
        <f>IF(ISERROR(E98/(目標設定!$O$9/100*目標設定!$O$9/100)),,E98/(目標設定!$O$9/100*目標設定!$O$9/100))</f>
        <v>0</v>
      </c>
      <c r="H98" s="34" t="s">
        <v>24</v>
      </c>
      <c r="I98" s="34" t="s">
        <v>23</v>
      </c>
      <c r="J98" s="34" t="s">
        <v>43</v>
      </c>
      <c r="K98" s="34" t="s">
        <v>44</v>
      </c>
      <c r="L98" s="34" t="s">
        <v>45</v>
      </c>
      <c r="M98" s="96" t="s">
        <v>46</v>
      </c>
      <c r="N98" s="104" t="str">
        <f>IF($E98&lt;&gt;"",IF(目標設定!$O$7="男",((0.1238+(0.0481*$E98)+(0.0234*目標設定!$O$9)-(0.0138*目標設定!$O$5)-0.5473))*1000/4.186,IF(目標設定!$O$7="女",((0.1238+(0.0481*$E98)+(0.0234*目標設定!$O$9)-(0.0138*目標設定!$O$5)-1.0946))*1000/4.186,"error")),"ー")</f>
        <v>ー</v>
      </c>
      <c r="O98" s="35" t="str">
        <f>IF($E98&lt;&gt;"",$N98*(目標設定!$L$13/10)/4,"ー")</f>
        <v>ー</v>
      </c>
      <c r="P98" s="35" t="str">
        <f>IF($E98&lt;&gt;"",$N98*(目標設定!$N$13/10)/9,"ー")</f>
        <v>ー</v>
      </c>
      <c r="Q98" s="105" t="str">
        <f>IF($E98&lt;&gt;"",$N98*(目標設定!$P$13/10)/4,"ー")</f>
        <v>ー</v>
      </c>
      <c r="R98" s="99"/>
    </row>
    <row r="99" spans="2:18" ht="24.95" customHeight="1">
      <c r="B99" s="87">
        <v>96</v>
      </c>
      <c r="C99" s="88">
        <f t="shared" si="2"/>
        <v>45458</v>
      </c>
      <c r="D99" s="108" t="str">
        <f t="shared" si="3"/>
        <v>ー</v>
      </c>
      <c r="E99" s="89"/>
      <c r="F99" s="90"/>
      <c r="G99" s="97">
        <f>IF(ISERROR(E99/(目標設定!$O$9/100*目標設定!$O$9/100)),,E99/(目標設定!$O$9/100*目標設定!$O$9/100))</f>
        <v>0</v>
      </c>
      <c r="H99" s="34" t="s">
        <v>24</v>
      </c>
      <c r="I99" s="34" t="s">
        <v>23</v>
      </c>
      <c r="J99" s="34" t="s">
        <v>43</v>
      </c>
      <c r="K99" s="34" t="s">
        <v>44</v>
      </c>
      <c r="L99" s="34" t="s">
        <v>45</v>
      </c>
      <c r="M99" s="96" t="s">
        <v>46</v>
      </c>
      <c r="N99" s="104" t="str">
        <f>IF($E99&lt;&gt;"",IF(目標設定!$O$7="男",((0.1238+(0.0481*$E99)+(0.0234*目標設定!$O$9)-(0.0138*目標設定!$O$5)-0.5473))*1000/4.186,IF(目標設定!$O$7="女",((0.1238+(0.0481*$E99)+(0.0234*目標設定!$O$9)-(0.0138*目標設定!$O$5)-1.0946))*1000/4.186,"error")),"ー")</f>
        <v>ー</v>
      </c>
      <c r="O99" s="35" t="str">
        <f>IF($E99&lt;&gt;"",$N99*(目標設定!$L$13/10)/4,"ー")</f>
        <v>ー</v>
      </c>
      <c r="P99" s="35" t="str">
        <f>IF($E99&lt;&gt;"",$N99*(目標設定!$N$13/10)/9,"ー")</f>
        <v>ー</v>
      </c>
      <c r="Q99" s="105" t="str">
        <f>IF($E99&lt;&gt;"",$N99*(目標設定!$P$13/10)/4,"ー")</f>
        <v>ー</v>
      </c>
      <c r="R99" s="99"/>
    </row>
    <row r="100" spans="2:18" ht="24.95" customHeight="1">
      <c r="B100" s="87">
        <v>97</v>
      </c>
      <c r="C100" s="88">
        <f t="shared" si="2"/>
        <v>45459</v>
      </c>
      <c r="D100" s="108" t="str">
        <f t="shared" si="3"/>
        <v>ー</v>
      </c>
      <c r="E100" s="89"/>
      <c r="F100" s="90"/>
      <c r="G100" s="97">
        <f>IF(ISERROR(E100/(目標設定!$O$9/100*目標設定!$O$9/100)),,E100/(目標設定!$O$9/100*目標設定!$O$9/100))</f>
        <v>0</v>
      </c>
      <c r="H100" s="34" t="s">
        <v>24</v>
      </c>
      <c r="I100" s="34" t="s">
        <v>23</v>
      </c>
      <c r="J100" s="34" t="s">
        <v>43</v>
      </c>
      <c r="K100" s="34" t="s">
        <v>44</v>
      </c>
      <c r="L100" s="34" t="s">
        <v>45</v>
      </c>
      <c r="M100" s="96" t="s">
        <v>46</v>
      </c>
      <c r="N100" s="104" t="str">
        <f>IF($E100&lt;&gt;"",IF(目標設定!$O$7="男",((0.1238+(0.0481*$E100)+(0.0234*目標設定!$O$9)-(0.0138*目標設定!$O$5)-0.5473))*1000/4.186,IF(目標設定!$O$7="女",((0.1238+(0.0481*$E100)+(0.0234*目標設定!$O$9)-(0.0138*目標設定!$O$5)-1.0946))*1000/4.186,"error")),"ー")</f>
        <v>ー</v>
      </c>
      <c r="O100" s="35" t="str">
        <f>IF($E100&lt;&gt;"",$N100*(目標設定!$L$13/10)/4,"ー")</f>
        <v>ー</v>
      </c>
      <c r="P100" s="35" t="str">
        <f>IF($E100&lt;&gt;"",$N100*(目標設定!$N$13/10)/9,"ー")</f>
        <v>ー</v>
      </c>
      <c r="Q100" s="105" t="str">
        <f>IF($E100&lt;&gt;"",$N100*(目標設定!$P$13/10)/4,"ー")</f>
        <v>ー</v>
      </c>
      <c r="R100" s="99"/>
    </row>
    <row r="101" spans="2:18" ht="24.95" customHeight="1">
      <c r="B101" s="87">
        <v>98</v>
      </c>
      <c r="C101" s="88">
        <f t="shared" si="2"/>
        <v>45460</v>
      </c>
      <c r="D101" s="108" t="str">
        <f t="shared" si="3"/>
        <v>ー</v>
      </c>
      <c r="E101" s="89"/>
      <c r="F101" s="90"/>
      <c r="G101" s="97">
        <f>IF(ISERROR(E101/(目標設定!$O$9/100*目標設定!$O$9/100)),,E101/(目標設定!$O$9/100*目標設定!$O$9/100))</f>
        <v>0</v>
      </c>
      <c r="H101" s="34" t="s">
        <v>24</v>
      </c>
      <c r="I101" s="34" t="s">
        <v>23</v>
      </c>
      <c r="J101" s="34" t="s">
        <v>43</v>
      </c>
      <c r="K101" s="34" t="s">
        <v>44</v>
      </c>
      <c r="L101" s="34" t="s">
        <v>45</v>
      </c>
      <c r="M101" s="96" t="s">
        <v>46</v>
      </c>
      <c r="N101" s="104" t="str">
        <f>IF($E101&lt;&gt;"",IF(目標設定!$O$7="男",((0.1238+(0.0481*$E101)+(0.0234*目標設定!$O$9)-(0.0138*目標設定!$O$5)-0.5473))*1000/4.186,IF(目標設定!$O$7="女",((0.1238+(0.0481*$E101)+(0.0234*目標設定!$O$9)-(0.0138*目標設定!$O$5)-1.0946))*1000/4.186,"error")),"ー")</f>
        <v>ー</v>
      </c>
      <c r="O101" s="35" t="str">
        <f>IF($E101&lt;&gt;"",$N101*(目標設定!$L$13/10)/4,"ー")</f>
        <v>ー</v>
      </c>
      <c r="P101" s="35" t="str">
        <f>IF($E101&lt;&gt;"",$N101*(目標設定!$N$13/10)/9,"ー")</f>
        <v>ー</v>
      </c>
      <c r="Q101" s="105" t="str">
        <f>IF($E101&lt;&gt;"",$N101*(目標設定!$P$13/10)/4,"ー")</f>
        <v>ー</v>
      </c>
      <c r="R101" s="99"/>
    </row>
    <row r="102" spans="2:18" ht="24.95" customHeight="1">
      <c r="B102" s="87">
        <v>99</v>
      </c>
      <c r="C102" s="88">
        <f t="shared" si="2"/>
        <v>45461</v>
      </c>
      <c r="D102" s="108" t="str">
        <f t="shared" si="3"/>
        <v>ー</v>
      </c>
      <c r="E102" s="89"/>
      <c r="F102" s="90"/>
      <c r="G102" s="97">
        <f>IF(ISERROR(E102/(目標設定!$O$9/100*目標設定!$O$9/100)),,E102/(目標設定!$O$9/100*目標設定!$O$9/100))</f>
        <v>0</v>
      </c>
      <c r="H102" s="34" t="s">
        <v>24</v>
      </c>
      <c r="I102" s="34" t="s">
        <v>23</v>
      </c>
      <c r="J102" s="34" t="s">
        <v>43</v>
      </c>
      <c r="K102" s="34" t="s">
        <v>44</v>
      </c>
      <c r="L102" s="34" t="s">
        <v>45</v>
      </c>
      <c r="M102" s="96" t="s">
        <v>46</v>
      </c>
      <c r="N102" s="104" t="str">
        <f>IF($E102&lt;&gt;"",IF(目標設定!$O$7="男",((0.1238+(0.0481*$E102)+(0.0234*目標設定!$O$9)-(0.0138*目標設定!$O$5)-0.5473))*1000/4.186,IF(目標設定!$O$7="女",((0.1238+(0.0481*$E102)+(0.0234*目標設定!$O$9)-(0.0138*目標設定!$O$5)-1.0946))*1000/4.186,"error")),"ー")</f>
        <v>ー</v>
      </c>
      <c r="O102" s="35" t="str">
        <f>IF($E102&lt;&gt;"",$N102*(目標設定!$L$13/10)/4,"ー")</f>
        <v>ー</v>
      </c>
      <c r="P102" s="35" t="str">
        <f>IF($E102&lt;&gt;"",$N102*(目標設定!$N$13/10)/9,"ー")</f>
        <v>ー</v>
      </c>
      <c r="Q102" s="105" t="str">
        <f>IF($E102&lt;&gt;"",$N102*(目標設定!$P$13/10)/4,"ー")</f>
        <v>ー</v>
      </c>
      <c r="R102" s="99"/>
    </row>
    <row r="103" spans="2:18" ht="24.95" customHeight="1">
      <c r="B103" s="87">
        <v>100</v>
      </c>
      <c r="C103" s="88">
        <f t="shared" si="2"/>
        <v>45462</v>
      </c>
      <c r="D103" s="108" t="str">
        <f t="shared" si="3"/>
        <v>ー</v>
      </c>
      <c r="E103" s="89"/>
      <c r="F103" s="90"/>
      <c r="G103" s="97">
        <f>IF(ISERROR(E103/(目標設定!$O$9/100*目標設定!$O$9/100)),,E103/(目標設定!$O$9/100*目標設定!$O$9/100))</f>
        <v>0</v>
      </c>
      <c r="H103" s="34" t="s">
        <v>24</v>
      </c>
      <c r="I103" s="34" t="s">
        <v>23</v>
      </c>
      <c r="J103" s="34" t="s">
        <v>43</v>
      </c>
      <c r="K103" s="34" t="s">
        <v>44</v>
      </c>
      <c r="L103" s="34" t="s">
        <v>45</v>
      </c>
      <c r="M103" s="96" t="s">
        <v>46</v>
      </c>
      <c r="N103" s="104" t="str">
        <f>IF($E103&lt;&gt;"",IF(目標設定!$O$7="男",((0.1238+(0.0481*$E103)+(0.0234*目標設定!$O$9)-(0.0138*目標設定!$O$5)-0.5473))*1000/4.186,IF(目標設定!$O$7="女",((0.1238+(0.0481*$E103)+(0.0234*目標設定!$O$9)-(0.0138*目標設定!$O$5)-1.0946))*1000/4.186,"error")),"ー")</f>
        <v>ー</v>
      </c>
      <c r="O103" s="35" t="str">
        <f>IF($E103&lt;&gt;"",$N103*(目標設定!$L$13/10)/4,"ー")</f>
        <v>ー</v>
      </c>
      <c r="P103" s="35" t="str">
        <f>IF($E103&lt;&gt;"",$N103*(目標設定!$N$13/10)/9,"ー")</f>
        <v>ー</v>
      </c>
      <c r="Q103" s="105" t="str">
        <f>IF($E103&lt;&gt;"",$N103*(目標設定!$P$13/10)/4,"ー")</f>
        <v>ー</v>
      </c>
      <c r="R103" s="99"/>
    </row>
    <row r="104" spans="2:18" ht="24.95" customHeight="1">
      <c r="B104" s="87">
        <v>101</v>
      </c>
      <c r="C104" s="88">
        <f t="shared" si="2"/>
        <v>45463</v>
      </c>
      <c r="D104" s="108" t="str">
        <f t="shared" si="3"/>
        <v>ー</v>
      </c>
      <c r="E104" s="89"/>
      <c r="F104" s="90"/>
      <c r="G104" s="97">
        <f>IF(ISERROR(E104/(目標設定!$O$9/100*目標設定!$O$9/100)),,E104/(目標設定!$O$9/100*目標設定!$O$9/100))</f>
        <v>0</v>
      </c>
      <c r="H104" s="34" t="s">
        <v>24</v>
      </c>
      <c r="I104" s="34" t="s">
        <v>23</v>
      </c>
      <c r="J104" s="34" t="s">
        <v>43</v>
      </c>
      <c r="K104" s="34" t="s">
        <v>44</v>
      </c>
      <c r="L104" s="34" t="s">
        <v>45</v>
      </c>
      <c r="M104" s="96" t="s">
        <v>46</v>
      </c>
      <c r="N104" s="104" t="str">
        <f>IF($E104&lt;&gt;"",IF(目標設定!$O$7="男",((0.1238+(0.0481*$E104)+(0.0234*目標設定!$O$9)-(0.0138*目標設定!$O$5)-0.5473))*1000/4.186,IF(目標設定!$O$7="女",((0.1238+(0.0481*$E104)+(0.0234*目標設定!$O$9)-(0.0138*目標設定!$O$5)-1.0946))*1000/4.186,"error")),"ー")</f>
        <v>ー</v>
      </c>
      <c r="O104" s="35" t="str">
        <f>IF($E104&lt;&gt;"",$N104*(目標設定!$L$13/10)/4,"ー")</f>
        <v>ー</v>
      </c>
      <c r="P104" s="35" t="str">
        <f>IF($E104&lt;&gt;"",$N104*(目標設定!$N$13/10)/9,"ー")</f>
        <v>ー</v>
      </c>
      <c r="Q104" s="105" t="str">
        <f>IF($E104&lt;&gt;"",$N104*(目標設定!$P$13/10)/4,"ー")</f>
        <v>ー</v>
      </c>
      <c r="R104" s="99"/>
    </row>
    <row r="105" spans="2:18" ht="24.95" customHeight="1">
      <c r="B105" s="87">
        <v>102</v>
      </c>
      <c r="C105" s="88">
        <f t="shared" si="2"/>
        <v>45464</v>
      </c>
      <c r="D105" s="108" t="str">
        <f t="shared" si="3"/>
        <v>ー</v>
      </c>
      <c r="E105" s="89"/>
      <c r="F105" s="90"/>
      <c r="G105" s="97">
        <f>IF(ISERROR(E105/(目標設定!$O$9/100*目標設定!$O$9/100)),,E105/(目標設定!$O$9/100*目標設定!$O$9/100))</f>
        <v>0</v>
      </c>
      <c r="H105" s="34" t="s">
        <v>24</v>
      </c>
      <c r="I105" s="34" t="s">
        <v>23</v>
      </c>
      <c r="J105" s="34" t="s">
        <v>43</v>
      </c>
      <c r="K105" s="34" t="s">
        <v>44</v>
      </c>
      <c r="L105" s="34" t="s">
        <v>45</v>
      </c>
      <c r="M105" s="96" t="s">
        <v>46</v>
      </c>
      <c r="N105" s="104" t="str">
        <f>IF($E105&lt;&gt;"",IF(目標設定!$O$7="男",((0.1238+(0.0481*$E105)+(0.0234*目標設定!$O$9)-(0.0138*目標設定!$O$5)-0.5473))*1000/4.186,IF(目標設定!$O$7="女",((0.1238+(0.0481*$E105)+(0.0234*目標設定!$O$9)-(0.0138*目標設定!$O$5)-1.0946))*1000/4.186,"error")),"ー")</f>
        <v>ー</v>
      </c>
      <c r="O105" s="35" t="str">
        <f>IF($E105&lt;&gt;"",$N105*(目標設定!$L$13/10)/4,"ー")</f>
        <v>ー</v>
      </c>
      <c r="P105" s="35" t="str">
        <f>IF($E105&lt;&gt;"",$N105*(目標設定!$N$13/10)/9,"ー")</f>
        <v>ー</v>
      </c>
      <c r="Q105" s="105" t="str">
        <f>IF($E105&lt;&gt;"",$N105*(目標設定!$P$13/10)/4,"ー")</f>
        <v>ー</v>
      </c>
      <c r="R105" s="99"/>
    </row>
    <row r="106" spans="2:18" ht="24.95" customHeight="1">
      <c r="B106" s="87">
        <v>103</v>
      </c>
      <c r="C106" s="88">
        <f t="shared" si="2"/>
        <v>45465</v>
      </c>
      <c r="D106" s="108" t="str">
        <f t="shared" si="3"/>
        <v>ー</v>
      </c>
      <c r="E106" s="89"/>
      <c r="F106" s="90"/>
      <c r="G106" s="97">
        <f>IF(ISERROR(E106/(目標設定!$O$9/100*目標設定!$O$9/100)),,E106/(目標設定!$O$9/100*目標設定!$O$9/100))</f>
        <v>0</v>
      </c>
      <c r="H106" s="34" t="s">
        <v>24</v>
      </c>
      <c r="I106" s="34" t="s">
        <v>23</v>
      </c>
      <c r="J106" s="34" t="s">
        <v>43</v>
      </c>
      <c r="K106" s="34" t="s">
        <v>44</v>
      </c>
      <c r="L106" s="34" t="s">
        <v>45</v>
      </c>
      <c r="M106" s="96" t="s">
        <v>46</v>
      </c>
      <c r="N106" s="104" t="str">
        <f>IF($E106&lt;&gt;"",IF(目標設定!$O$7="男",((0.1238+(0.0481*$E106)+(0.0234*目標設定!$O$9)-(0.0138*目標設定!$O$5)-0.5473))*1000/4.186,IF(目標設定!$O$7="女",((0.1238+(0.0481*$E106)+(0.0234*目標設定!$O$9)-(0.0138*目標設定!$O$5)-1.0946))*1000/4.186,"error")),"ー")</f>
        <v>ー</v>
      </c>
      <c r="O106" s="35" t="str">
        <f>IF($E106&lt;&gt;"",$N106*(目標設定!$L$13/10)/4,"ー")</f>
        <v>ー</v>
      </c>
      <c r="P106" s="35" t="str">
        <f>IF($E106&lt;&gt;"",$N106*(目標設定!$N$13/10)/9,"ー")</f>
        <v>ー</v>
      </c>
      <c r="Q106" s="105" t="str">
        <f>IF($E106&lt;&gt;"",$N106*(目標設定!$P$13/10)/4,"ー")</f>
        <v>ー</v>
      </c>
      <c r="R106" s="99"/>
    </row>
    <row r="107" spans="2:18" ht="24.95" customHeight="1">
      <c r="B107" s="87">
        <v>104</v>
      </c>
      <c r="C107" s="88">
        <f t="shared" si="2"/>
        <v>45466</v>
      </c>
      <c r="D107" s="108" t="str">
        <f t="shared" si="3"/>
        <v>ー</v>
      </c>
      <c r="E107" s="89"/>
      <c r="F107" s="90"/>
      <c r="G107" s="97">
        <f>IF(ISERROR(E107/(目標設定!$O$9/100*目標設定!$O$9/100)),,E107/(目標設定!$O$9/100*目標設定!$O$9/100))</f>
        <v>0</v>
      </c>
      <c r="H107" s="34" t="s">
        <v>24</v>
      </c>
      <c r="I107" s="34" t="s">
        <v>23</v>
      </c>
      <c r="J107" s="34" t="s">
        <v>43</v>
      </c>
      <c r="K107" s="34" t="s">
        <v>44</v>
      </c>
      <c r="L107" s="34" t="s">
        <v>45</v>
      </c>
      <c r="M107" s="96" t="s">
        <v>46</v>
      </c>
      <c r="N107" s="104" t="str">
        <f>IF($E107&lt;&gt;"",IF(目標設定!$O$7="男",((0.1238+(0.0481*$E107)+(0.0234*目標設定!$O$9)-(0.0138*目標設定!$O$5)-0.5473))*1000/4.186,IF(目標設定!$O$7="女",((0.1238+(0.0481*$E107)+(0.0234*目標設定!$O$9)-(0.0138*目標設定!$O$5)-1.0946))*1000/4.186,"error")),"ー")</f>
        <v>ー</v>
      </c>
      <c r="O107" s="35" t="str">
        <f>IF($E107&lt;&gt;"",$N107*(目標設定!$L$13/10)/4,"ー")</f>
        <v>ー</v>
      </c>
      <c r="P107" s="35" t="str">
        <f>IF($E107&lt;&gt;"",$N107*(目標設定!$N$13/10)/9,"ー")</f>
        <v>ー</v>
      </c>
      <c r="Q107" s="105" t="str">
        <f>IF($E107&lt;&gt;"",$N107*(目標設定!$P$13/10)/4,"ー")</f>
        <v>ー</v>
      </c>
      <c r="R107" s="99"/>
    </row>
    <row r="108" spans="2:18" ht="24.95" customHeight="1">
      <c r="B108" s="87">
        <v>105</v>
      </c>
      <c r="C108" s="88">
        <f t="shared" si="2"/>
        <v>45467</v>
      </c>
      <c r="D108" s="108" t="str">
        <f t="shared" si="3"/>
        <v>ー</v>
      </c>
      <c r="E108" s="89"/>
      <c r="F108" s="90"/>
      <c r="G108" s="97">
        <f>IF(ISERROR(E108/(目標設定!$O$9/100*目標設定!$O$9/100)),,E108/(目標設定!$O$9/100*目標設定!$O$9/100))</f>
        <v>0</v>
      </c>
      <c r="H108" s="34" t="s">
        <v>24</v>
      </c>
      <c r="I108" s="34" t="s">
        <v>23</v>
      </c>
      <c r="J108" s="34" t="s">
        <v>43</v>
      </c>
      <c r="K108" s="34" t="s">
        <v>44</v>
      </c>
      <c r="L108" s="34" t="s">
        <v>45</v>
      </c>
      <c r="M108" s="96" t="s">
        <v>46</v>
      </c>
      <c r="N108" s="104" t="str">
        <f>IF($E108&lt;&gt;"",IF(目標設定!$O$7="男",((0.1238+(0.0481*$E108)+(0.0234*目標設定!$O$9)-(0.0138*目標設定!$O$5)-0.5473))*1000/4.186,IF(目標設定!$O$7="女",((0.1238+(0.0481*$E108)+(0.0234*目標設定!$O$9)-(0.0138*目標設定!$O$5)-1.0946))*1000/4.186,"error")),"ー")</f>
        <v>ー</v>
      </c>
      <c r="O108" s="35" t="str">
        <f>IF($E108&lt;&gt;"",$N108*(目標設定!$L$13/10)/4,"ー")</f>
        <v>ー</v>
      </c>
      <c r="P108" s="35" t="str">
        <f>IF($E108&lt;&gt;"",$N108*(目標設定!$N$13/10)/9,"ー")</f>
        <v>ー</v>
      </c>
      <c r="Q108" s="105" t="str">
        <f>IF($E108&lt;&gt;"",$N108*(目標設定!$P$13/10)/4,"ー")</f>
        <v>ー</v>
      </c>
      <c r="R108" s="99"/>
    </row>
    <row r="109" spans="2:18" ht="24.95" customHeight="1">
      <c r="B109" s="87">
        <v>106</v>
      </c>
      <c r="C109" s="88">
        <f t="shared" si="2"/>
        <v>45468</v>
      </c>
      <c r="D109" s="108" t="str">
        <f t="shared" si="3"/>
        <v>ー</v>
      </c>
      <c r="E109" s="89"/>
      <c r="F109" s="90"/>
      <c r="G109" s="97">
        <f>IF(ISERROR(E109/(目標設定!$O$9/100*目標設定!$O$9/100)),,E109/(目標設定!$O$9/100*目標設定!$O$9/100))</f>
        <v>0</v>
      </c>
      <c r="H109" s="34" t="s">
        <v>24</v>
      </c>
      <c r="I109" s="34" t="s">
        <v>23</v>
      </c>
      <c r="J109" s="34" t="s">
        <v>43</v>
      </c>
      <c r="K109" s="34" t="s">
        <v>44</v>
      </c>
      <c r="L109" s="34" t="s">
        <v>45</v>
      </c>
      <c r="M109" s="96" t="s">
        <v>46</v>
      </c>
      <c r="N109" s="104" t="str">
        <f>IF($E109&lt;&gt;"",IF(目標設定!$O$7="男",((0.1238+(0.0481*$E109)+(0.0234*目標設定!$O$9)-(0.0138*目標設定!$O$5)-0.5473))*1000/4.186,IF(目標設定!$O$7="女",((0.1238+(0.0481*$E109)+(0.0234*目標設定!$O$9)-(0.0138*目標設定!$O$5)-1.0946))*1000/4.186,"error")),"ー")</f>
        <v>ー</v>
      </c>
      <c r="O109" s="35" t="str">
        <f>IF($E109&lt;&gt;"",$N109*(目標設定!$L$13/10)/4,"ー")</f>
        <v>ー</v>
      </c>
      <c r="P109" s="35" t="str">
        <f>IF($E109&lt;&gt;"",$N109*(目標設定!$N$13/10)/9,"ー")</f>
        <v>ー</v>
      </c>
      <c r="Q109" s="105" t="str">
        <f>IF($E109&lt;&gt;"",$N109*(目標設定!$P$13/10)/4,"ー")</f>
        <v>ー</v>
      </c>
      <c r="R109" s="99"/>
    </row>
    <row r="110" spans="2:18" ht="24.95" customHeight="1">
      <c r="B110" s="87">
        <v>107</v>
      </c>
      <c r="C110" s="88">
        <f t="shared" si="2"/>
        <v>45469</v>
      </c>
      <c r="D110" s="108" t="str">
        <f t="shared" si="3"/>
        <v>ー</v>
      </c>
      <c r="E110" s="89"/>
      <c r="F110" s="90"/>
      <c r="G110" s="97">
        <f>IF(ISERROR(E110/(目標設定!$O$9/100*目標設定!$O$9/100)),,E110/(目標設定!$O$9/100*目標設定!$O$9/100))</f>
        <v>0</v>
      </c>
      <c r="H110" s="34" t="s">
        <v>24</v>
      </c>
      <c r="I110" s="34" t="s">
        <v>23</v>
      </c>
      <c r="J110" s="34" t="s">
        <v>43</v>
      </c>
      <c r="K110" s="34" t="s">
        <v>44</v>
      </c>
      <c r="L110" s="34" t="s">
        <v>45</v>
      </c>
      <c r="M110" s="96" t="s">
        <v>46</v>
      </c>
      <c r="N110" s="104" t="str">
        <f>IF($E110&lt;&gt;"",IF(目標設定!$O$7="男",((0.1238+(0.0481*$E110)+(0.0234*目標設定!$O$9)-(0.0138*目標設定!$O$5)-0.5473))*1000/4.186,IF(目標設定!$O$7="女",((0.1238+(0.0481*$E110)+(0.0234*目標設定!$O$9)-(0.0138*目標設定!$O$5)-1.0946))*1000/4.186,"error")),"ー")</f>
        <v>ー</v>
      </c>
      <c r="O110" s="35" t="str">
        <f>IF($E110&lt;&gt;"",$N110*(目標設定!$L$13/10)/4,"ー")</f>
        <v>ー</v>
      </c>
      <c r="P110" s="35" t="str">
        <f>IF($E110&lt;&gt;"",$N110*(目標設定!$N$13/10)/9,"ー")</f>
        <v>ー</v>
      </c>
      <c r="Q110" s="105" t="str">
        <f>IF($E110&lt;&gt;"",$N110*(目標設定!$P$13/10)/4,"ー")</f>
        <v>ー</v>
      </c>
      <c r="R110" s="99"/>
    </row>
    <row r="111" spans="2:18" ht="24.95" customHeight="1">
      <c r="B111" s="87">
        <v>108</v>
      </c>
      <c r="C111" s="88">
        <f t="shared" si="2"/>
        <v>45470</v>
      </c>
      <c r="D111" s="108" t="str">
        <f t="shared" si="3"/>
        <v>ー</v>
      </c>
      <c r="E111" s="89"/>
      <c r="F111" s="90"/>
      <c r="G111" s="97">
        <f>IF(ISERROR(E111/(目標設定!$O$9/100*目標設定!$O$9/100)),,E111/(目標設定!$O$9/100*目標設定!$O$9/100))</f>
        <v>0</v>
      </c>
      <c r="H111" s="34" t="s">
        <v>24</v>
      </c>
      <c r="I111" s="34" t="s">
        <v>23</v>
      </c>
      <c r="J111" s="34" t="s">
        <v>43</v>
      </c>
      <c r="K111" s="34" t="s">
        <v>44</v>
      </c>
      <c r="L111" s="34" t="s">
        <v>45</v>
      </c>
      <c r="M111" s="96" t="s">
        <v>46</v>
      </c>
      <c r="N111" s="104" t="str">
        <f>IF($E111&lt;&gt;"",IF(目標設定!$O$7="男",((0.1238+(0.0481*$E111)+(0.0234*目標設定!$O$9)-(0.0138*目標設定!$O$5)-0.5473))*1000/4.186,IF(目標設定!$O$7="女",((0.1238+(0.0481*$E111)+(0.0234*目標設定!$O$9)-(0.0138*目標設定!$O$5)-1.0946))*1000/4.186,"error")),"ー")</f>
        <v>ー</v>
      </c>
      <c r="O111" s="35" t="str">
        <f>IF($E111&lt;&gt;"",$N111*(目標設定!$L$13/10)/4,"ー")</f>
        <v>ー</v>
      </c>
      <c r="P111" s="35" t="str">
        <f>IF($E111&lt;&gt;"",$N111*(目標設定!$N$13/10)/9,"ー")</f>
        <v>ー</v>
      </c>
      <c r="Q111" s="105" t="str">
        <f>IF($E111&lt;&gt;"",$N111*(目標設定!$P$13/10)/4,"ー")</f>
        <v>ー</v>
      </c>
      <c r="R111" s="99"/>
    </row>
    <row r="112" spans="2:18" ht="24.95" customHeight="1">
      <c r="B112" s="87">
        <v>109</v>
      </c>
      <c r="C112" s="88">
        <f t="shared" si="2"/>
        <v>45471</v>
      </c>
      <c r="D112" s="108" t="str">
        <f t="shared" si="3"/>
        <v>ー</v>
      </c>
      <c r="E112" s="89"/>
      <c r="F112" s="90"/>
      <c r="G112" s="97">
        <f>IF(ISERROR(E112/(目標設定!$O$9/100*目標設定!$O$9/100)),,E112/(目標設定!$O$9/100*目標設定!$O$9/100))</f>
        <v>0</v>
      </c>
      <c r="H112" s="34" t="s">
        <v>24</v>
      </c>
      <c r="I112" s="34" t="s">
        <v>23</v>
      </c>
      <c r="J112" s="34" t="s">
        <v>43</v>
      </c>
      <c r="K112" s="34" t="s">
        <v>44</v>
      </c>
      <c r="L112" s="34" t="s">
        <v>45</v>
      </c>
      <c r="M112" s="96" t="s">
        <v>46</v>
      </c>
      <c r="N112" s="104" t="str">
        <f>IF($E112&lt;&gt;"",IF(目標設定!$O$7="男",((0.1238+(0.0481*$E112)+(0.0234*目標設定!$O$9)-(0.0138*目標設定!$O$5)-0.5473))*1000/4.186,IF(目標設定!$O$7="女",((0.1238+(0.0481*$E112)+(0.0234*目標設定!$O$9)-(0.0138*目標設定!$O$5)-1.0946))*1000/4.186,"error")),"ー")</f>
        <v>ー</v>
      </c>
      <c r="O112" s="35" t="str">
        <f>IF($E112&lt;&gt;"",$N112*(目標設定!$L$13/10)/4,"ー")</f>
        <v>ー</v>
      </c>
      <c r="P112" s="35" t="str">
        <f>IF($E112&lt;&gt;"",$N112*(目標設定!$N$13/10)/9,"ー")</f>
        <v>ー</v>
      </c>
      <c r="Q112" s="105" t="str">
        <f>IF($E112&lt;&gt;"",$N112*(目標設定!$P$13/10)/4,"ー")</f>
        <v>ー</v>
      </c>
      <c r="R112" s="99"/>
    </row>
    <row r="113" spans="2:18" ht="24.95" customHeight="1">
      <c r="B113" s="87">
        <v>110</v>
      </c>
      <c r="C113" s="88">
        <f t="shared" si="2"/>
        <v>45472</v>
      </c>
      <c r="D113" s="108" t="str">
        <f t="shared" si="3"/>
        <v>ー</v>
      </c>
      <c r="E113" s="89"/>
      <c r="F113" s="90"/>
      <c r="G113" s="97">
        <f>IF(ISERROR(E113/(目標設定!$O$9/100*目標設定!$O$9/100)),,E113/(目標設定!$O$9/100*目標設定!$O$9/100))</f>
        <v>0</v>
      </c>
      <c r="H113" s="34" t="s">
        <v>24</v>
      </c>
      <c r="I113" s="34" t="s">
        <v>23</v>
      </c>
      <c r="J113" s="34" t="s">
        <v>43</v>
      </c>
      <c r="K113" s="34" t="s">
        <v>44</v>
      </c>
      <c r="L113" s="34" t="s">
        <v>45</v>
      </c>
      <c r="M113" s="96" t="s">
        <v>46</v>
      </c>
      <c r="N113" s="104" t="str">
        <f>IF($E113&lt;&gt;"",IF(目標設定!$O$7="男",((0.1238+(0.0481*$E113)+(0.0234*目標設定!$O$9)-(0.0138*目標設定!$O$5)-0.5473))*1000/4.186,IF(目標設定!$O$7="女",((0.1238+(0.0481*$E113)+(0.0234*目標設定!$O$9)-(0.0138*目標設定!$O$5)-1.0946))*1000/4.186,"error")),"ー")</f>
        <v>ー</v>
      </c>
      <c r="O113" s="35" t="str">
        <f>IF($E113&lt;&gt;"",$N113*(目標設定!$L$13/10)/4,"ー")</f>
        <v>ー</v>
      </c>
      <c r="P113" s="35" t="str">
        <f>IF($E113&lt;&gt;"",$N113*(目標設定!$N$13/10)/9,"ー")</f>
        <v>ー</v>
      </c>
      <c r="Q113" s="105" t="str">
        <f>IF($E113&lt;&gt;"",$N113*(目標設定!$P$13/10)/4,"ー")</f>
        <v>ー</v>
      </c>
      <c r="R113" s="99"/>
    </row>
    <row r="114" spans="2:18" ht="24.95" customHeight="1">
      <c r="B114" s="87">
        <v>111</v>
      </c>
      <c r="C114" s="88">
        <f t="shared" si="2"/>
        <v>45473</v>
      </c>
      <c r="D114" s="108" t="str">
        <f t="shared" si="3"/>
        <v>ー</v>
      </c>
      <c r="E114" s="89"/>
      <c r="F114" s="90"/>
      <c r="G114" s="97">
        <f>IF(ISERROR(E114/(目標設定!$O$9/100*目標設定!$O$9/100)),,E114/(目標設定!$O$9/100*目標設定!$O$9/100))</f>
        <v>0</v>
      </c>
      <c r="H114" s="34" t="s">
        <v>24</v>
      </c>
      <c r="I114" s="34" t="s">
        <v>23</v>
      </c>
      <c r="J114" s="34" t="s">
        <v>43</v>
      </c>
      <c r="K114" s="34" t="s">
        <v>44</v>
      </c>
      <c r="L114" s="34" t="s">
        <v>45</v>
      </c>
      <c r="M114" s="96" t="s">
        <v>46</v>
      </c>
      <c r="N114" s="104" t="str">
        <f>IF($E114&lt;&gt;"",IF(目標設定!$O$7="男",((0.1238+(0.0481*$E114)+(0.0234*目標設定!$O$9)-(0.0138*目標設定!$O$5)-0.5473))*1000/4.186,IF(目標設定!$O$7="女",((0.1238+(0.0481*$E114)+(0.0234*目標設定!$O$9)-(0.0138*目標設定!$O$5)-1.0946))*1000/4.186,"error")),"ー")</f>
        <v>ー</v>
      </c>
      <c r="O114" s="35" t="str">
        <f>IF($E114&lt;&gt;"",$N114*(目標設定!$L$13/10)/4,"ー")</f>
        <v>ー</v>
      </c>
      <c r="P114" s="35" t="str">
        <f>IF($E114&lt;&gt;"",$N114*(目標設定!$N$13/10)/9,"ー")</f>
        <v>ー</v>
      </c>
      <c r="Q114" s="105" t="str">
        <f>IF($E114&lt;&gt;"",$N114*(目標設定!$P$13/10)/4,"ー")</f>
        <v>ー</v>
      </c>
      <c r="R114" s="99"/>
    </row>
    <row r="115" spans="2:18" ht="24.95" customHeight="1">
      <c r="B115" s="87">
        <v>112</v>
      </c>
      <c r="C115" s="88">
        <f t="shared" si="2"/>
        <v>45474</v>
      </c>
      <c r="D115" s="108" t="str">
        <f t="shared" si="3"/>
        <v>ー</v>
      </c>
      <c r="E115" s="89"/>
      <c r="F115" s="90"/>
      <c r="G115" s="97">
        <f>IF(ISERROR(E115/(目標設定!$O$9/100*目標設定!$O$9/100)),,E115/(目標設定!$O$9/100*目標設定!$O$9/100))</f>
        <v>0</v>
      </c>
      <c r="H115" s="34" t="s">
        <v>24</v>
      </c>
      <c r="I115" s="34" t="s">
        <v>23</v>
      </c>
      <c r="J115" s="34" t="s">
        <v>43</v>
      </c>
      <c r="K115" s="34" t="s">
        <v>44</v>
      </c>
      <c r="L115" s="34" t="s">
        <v>45</v>
      </c>
      <c r="M115" s="96" t="s">
        <v>46</v>
      </c>
      <c r="N115" s="104" t="str">
        <f>IF($E115&lt;&gt;"",IF(目標設定!$O$7="男",((0.1238+(0.0481*$E115)+(0.0234*目標設定!$O$9)-(0.0138*目標設定!$O$5)-0.5473))*1000/4.186,IF(目標設定!$O$7="女",((0.1238+(0.0481*$E115)+(0.0234*目標設定!$O$9)-(0.0138*目標設定!$O$5)-1.0946))*1000/4.186,"error")),"ー")</f>
        <v>ー</v>
      </c>
      <c r="O115" s="35" t="str">
        <f>IF($E115&lt;&gt;"",$N115*(目標設定!$L$13/10)/4,"ー")</f>
        <v>ー</v>
      </c>
      <c r="P115" s="35" t="str">
        <f>IF($E115&lt;&gt;"",$N115*(目標設定!$N$13/10)/9,"ー")</f>
        <v>ー</v>
      </c>
      <c r="Q115" s="105" t="str">
        <f>IF($E115&lt;&gt;"",$N115*(目標設定!$P$13/10)/4,"ー")</f>
        <v>ー</v>
      </c>
      <c r="R115" s="99"/>
    </row>
    <row r="116" spans="2:18" ht="24.95" customHeight="1">
      <c r="B116" s="87">
        <v>113</v>
      </c>
      <c r="C116" s="88">
        <f t="shared" si="2"/>
        <v>45475</v>
      </c>
      <c r="D116" s="108" t="str">
        <f t="shared" si="3"/>
        <v>ー</v>
      </c>
      <c r="E116" s="89"/>
      <c r="F116" s="90"/>
      <c r="G116" s="97">
        <f>IF(ISERROR(E116/(目標設定!$O$9/100*目標設定!$O$9/100)),,E116/(目標設定!$O$9/100*目標設定!$O$9/100))</f>
        <v>0</v>
      </c>
      <c r="H116" s="34" t="s">
        <v>24</v>
      </c>
      <c r="I116" s="34" t="s">
        <v>23</v>
      </c>
      <c r="J116" s="34" t="s">
        <v>43</v>
      </c>
      <c r="K116" s="34" t="s">
        <v>44</v>
      </c>
      <c r="L116" s="34" t="s">
        <v>45</v>
      </c>
      <c r="M116" s="96" t="s">
        <v>46</v>
      </c>
      <c r="N116" s="104" t="str">
        <f>IF($E116&lt;&gt;"",IF(目標設定!$O$7="男",((0.1238+(0.0481*$E116)+(0.0234*目標設定!$O$9)-(0.0138*目標設定!$O$5)-0.5473))*1000/4.186,IF(目標設定!$O$7="女",((0.1238+(0.0481*$E116)+(0.0234*目標設定!$O$9)-(0.0138*目標設定!$O$5)-1.0946))*1000/4.186,"error")),"ー")</f>
        <v>ー</v>
      </c>
      <c r="O116" s="35" t="str">
        <f>IF($E116&lt;&gt;"",$N116*(目標設定!$L$13/10)/4,"ー")</f>
        <v>ー</v>
      </c>
      <c r="P116" s="35" t="str">
        <f>IF($E116&lt;&gt;"",$N116*(目標設定!$N$13/10)/9,"ー")</f>
        <v>ー</v>
      </c>
      <c r="Q116" s="105" t="str">
        <f>IF($E116&lt;&gt;"",$N116*(目標設定!$P$13/10)/4,"ー")</f>
        <v>ー</v>
      </c>
      <c r="R116" s="99"/>
    </row>
    <row r="117" spans="2:18" ht="24.95" customHeight="1">
      <c r="B117" s="87">
        <v>114</v>
      </c>
      <c r="C117" s="88">
        <f t="shared" si="2"/>
        <v>45476</v>
      </c>
      <c r="D117" s="108" t="str">
        <f t="shared" si="3"/>
        <v>ー</v>
      </c>
      <c r="E117" s="89"/>
      <c r="F117" s="90"/>
      <c r="G117" s="97">
        <f>IF(ISERROR(E117/(目標設定!$O$9/100*目標設定!$O$9/100)),,E117/(目標設定!$O$9/100*目標設定!$O$9/100))</f>
        <v>0</v>
      </c>
      <c r="H117" s="34" t="s">
        <v>24</v>
      </c>
      <c r="I117" s="34" t="s">
        <v>23</v>
      </c>
      <c r="J117" s="34" t="s">
        <v>43</v>
      </c>
      <c r="K117" s="34" t="s">
        <v>44</v>
      </c>
      <c r="L117" s="34" t="s">
        <v>45</v>
      </c>
      <c r="M117" s="96" t="s">
        <v>46</v>
      </c>
      <c r="N117" s="104" t="str">
        <f>IF($E117&lt;&gt;"",IF(目標設定!$O$7="男",((0.1238+(0.0481*$E117)+(0.0234*目標設定!$O$9)-(0.0138*目標設定!$O$5)-0.5473))*1000/4.186,IF(目標設定!$O$7="女",((0.1238+(0.0481*$E117)+(0.0234*目標設定!$O$9)-(0.0138*目標設定!$O$5)-1.0946))*1000/4.186,"error")),"ー")</f>
        <v>ー</v>
      </c>
      <c r="O117" s="35" t="str">
        <f>IF($E117&lt;&gt;"",$N117*(目標設定!$L$13/10)/4,"ー")</f>
        <v>ー</v>
      </c>
      <c r="P117" s="35" t="str">
        <f>IF($E117&lt;&gt;"",$N117*(目標設定!$N$13/10)/9,"ー")</f>
        <v>ー</v>
      </c>
      <c r="Q117" s="105" t="str">
        <f>IF($E117&lt;&gt;"",$N117*(目標設定!$P$13/10)/4,"ー")</f>
        <v>ー</v>
      </c>
      <c r="R117" s="99"/>
    </row>
    <row r="118" spans="2:18" ht="24.95" customHeight="1">
      <c r="B118" s="87">
        <v>115</v>
      </c>
      <c r="C118" s="88">
        <f t="shared" si="2"/>
        <v>45477</v>
      </c>
      <c r="D118" s="108" t="str">
        <f t="shared" si="3"/>
        <v>ー</v>
      </c>
      <c r="E118" s="89"/>
      <c r="F118" s="90"/>
      <c r="G118" s="97">
        <f>IF(ISERROR(E118/(目標設定!$O$9/100*目標設定!$O$9/100)),,E118/(目標設定!$O$9/100*目標設定!$O$9/100))</f>
        <v>0</v>
      </c>
      <c r="H118" s="34" t="s">
        <v>24</v>
      </c>
      <c r="I118" s="34" t="s">
        <v>23</v>
      </c>
      <c r="J118" s="34" t="s">
        <v>43</v>
      </c>
      <c r="K118" s="34" t="s">
        <v>44</v>
      </c>
      <c r="L118" s="34" t="s">
        <v>45</v>
      </c>
      <c r="M118" s="96" t="s">
        <v>46</v>
      </c>
      <c r="N118" s="104" t="str">
        <f>IF($E118&lt;&gt;"",IF(目標設定!$O$7="男",((0.1238+(0.0481*$E118)+(0.0234*目標設定!$O$9)-(0.0138*目標設定!$O$5)-0.5473))*1000/4.186,IF(目標設定!$O$7="女",((0.1238+(0.0481*$E118)+(0.0234*目標設定!$O$9)-(0.0138*目標設定!$O$5)-1.0946))*1000/4.186,"error")),"ー")</f>
        <v>ー</v>
      </c>
      <c r="O118" s="35" t="str">
        <f>IF($E118&lt;&gt;"",$N118*(目標設定!$L$13/10)/4,"ー")</f>
        <v>ー</v>
      </c>
      <c r="P118" s="35" t="str">
        <f>IF($E118&lt;&gt;"",$N118*(目標設定!$N$13/10)/9,"ー")</f>
        <v>ー</v>
      </c>
      <c r="Q118" s="105" t="str">
        <f>IF($E118&lt;&gt;"",$N118*(目標設定!$P$13/10)/4,"ー")</f>
        <v>ー</v>
      </c>
      <c r="R118" s="99"/>
    </row>
    <row r="119" spans="2:18" ht="24.95" customHeight="1">
      <c r="B119" s="87">
        <v>116</v>
      </c>
      <c r="C119" s="88">
        <f t="shared" si="2"/>
        <v>45478</v>
      </c>
      <c r="D119" s="108" t="str">
        <f t="shared" si="3"/>
        <v>ー</v>
      </c>
      <c r="E119" s="89"/>
      <c r="F119" s="90"/>
      <c r="G119" s="97">
        <f>IF(ISERROR(E119/(目標設定!$O$9/100*目標設定!$O$9/100)),,E119/(目標設定!$O$9/100*目標設定!$O$9/100))</f>
        <v>0</v>
      </c>
      <c r="H119" s="34" t="s">
        <v>24</v>
      </c>
      <c r="I119" s="34" t="s">
        <v>23</v>
      </c>
      <c r="J119" s="34" t="s">
        <v>43</v>
      </c>
      <c r="K119" s="34" t="s">
        <v>44</v>
      </c>
      <c r="L119" s="34" t="s">
        <v>45</v>
      </c>
      <c r="M119" s="96" t="s">
        <v>46</v>
      </c>
      <c r="N119" s="104" t="str">
        <f>IF($E119&lt;&gt;"",IF(目標設定!$O$7="男",((0.1238+(0.0481*$E119)+(0.0234*目標設定!$O$9)-(0.0138*目標設定!$O$5)-0.5473))*1000/4.186,IF(目標設定!$O$7="女",((0.1238+(0.0481*$E119)+(0.0234*目標設定!$O$9)-(0.0138*目標設定!$O$5)-1.0946))*1000/4.186,"error")),"ー")</f>
        <v>ー</v>
      </c>
      <c r="O119" s="35" t="str">
        <f>IF($E119&lt;&gt;"",$N119*(目標設定!$L$13/10)/4,"ー")</f>
        <v>ー</v>
      </c>
      <c r="P119" s="35" t="str">
        <f>IF($E119&lt;&gt;"",$N119*(目標設定!$N$13/10)/9,"ー")</f>
        <v>ー</v>
      </c>
      <c r="Q119" s="105" t="str">
        <f>IF($E119&lt;&gt;"",$N119*(目標設定!$P$13/10)/4,"ー")</f>
        <v>ー</v>
      </c>
      <c r="R119" s="99"/>
    </row>
    <row r="120" spans="2:18" ht="24.95" customHeight="1">
      <c r="B120" s="87">
        <v>117</v>
      </c>
      <c r="C120" s="88">
        <f t="shared" si="2"/>
        <v>45479</v>
      </c>
      <c r="D120" s="108" t="str">
        <f t="shared" si="3"/>
        <v>ー</v>
      </c>
      <c r="E120" s="89"/>
      <c r="F120" s="90"/>
      <c r="G120" s="97">
        <f>IF(ISERROR(E120/(目標設定!$O$9/100*目標設定!$O$9/100)),,E120/(目標設定!$O$9/100*目標設定!$O$9/100))</f>
        <v>0</v>
      </c>
      <c r="H120" s="34" t="s">
        <v>24</v>
      </c>
      <c r="I120" s="34" t="s">
        <v>23</v>
      </c>
      <c r="J120" s="34" t="s">
        <v>43</v>
      </c>
      <c r="K120" s="34" t="s">
        <v>44</v>
      </c>
      <c r="L120" s="34" t="s">
        <v>45</v>
      </c>
      <c r="M120" s="96" t="s">
        <v>46</v>
      </c>
      <c r="N120" s="104" t="str">
        <f>IF($E120&lt;&gt;"",IF(目標設定!$O$7="男",((0.1238+(0.0481*$E120)+(0.0234*目標設定!$O$9)-(0.0138*目標設定!$O$5)-0.5473))*1000/4.186,IF(目標設定!$O$7="女",((0.1238+(0.0481*$E120)+(0.0234*目標設定!$O$9)-(0.0138*目標設定!$O$5)-1.0946))*1000/4.186,"error")),"ー")</f>
        <v>ー</v>
      </c>
      <c r="O120" s="35" t="str">
        <f>IF($E120&lt;&gt;"",$N120*(目標設定!$L$13/10)/4,"ー")</f>
        <v>ー</v>
      </c>
      <c r="P120" s="35" t="str">
        <f>IF($E120&lt;&gt;"",$N120*(目標設定!$N$13/10)/9,"ー")</f>
        <v>ー</v>
      </c>
      <c r="Q120" s="105" t="str">
        <f>IF($E120&lt;&gt;"",$N120*(目標設定!$P$13/10)/4,"ー")</f>
        <v>ー</v>
      </c>
      <c r="R120" s="99"/>
    </row>
    <row r="121" spans="2:18" ht="24.95" customHeight="1">
      <c r="B121" s="87">
        <v>118</v>
      </c>
      <c r="C121" s="88">
        <f t="shared" si="2"/>
        <v>45480</v>
      </c>
      <c r="D121" s="108" t="str">
        <f t="shared" si="3"/>
        <v>ー</v>
      </c>
      <c r="E121" s="89"/>
      <c r="F121" s="90"/>
      <c r="G121" s="97">
        <f>IF(ISERROR(E121/(目標設定!$O$9/100*目標設定!$O$9/100)),,E121/(目標設定!$O$9/100*目標設定!$O$9/100))</f>
        <v>0</v>
      </c>
      <c r="H121" s="34" t="s">
        <v>24</v>
      </c>
      <c r="I121" s="34" t="s">
        <v>23</v>
      </c>
      <c r="J121" s="34" t="s">
        <v>43</v>
      </c>
      <c r="K121" s="34" t="s">
        <v>44</v>
      </c>
      <c r="L121" s="34" t="s">
        <v>45</v>
      </c>
      <c r="M121" s="96" t="s">
        <v>46</v>
      </c>
      <c r="N121" s="104" t="str">
        <f>IF($E121&lt;&gt;"",IF(目標設定!$O$7="男",((0.1238+(0.0481*$E121)+(0.0234*目標設定!$O$9)-(0.0138*目標設定!$O$5)-0.5473))*1000/4.186,IF(目標設定!$O$7="女",((0.1238+(0.0481*$E121)+(0.0234*目標設定!$O$9)-(0.0138*目標設定!$O$5)-1.0946))*1000/4.186,"error")),"ー")</f>
        <v>ー</v>
      </c>
      <c r="O121" s="35" t="str">
        <f>IF($E121&lt;&gt;"",$N121*(目標設定!$L$13/10)/4,"ー")</f>
        <v>ー</v>
      </c>
      <c r="P121" s="35" t="str">
        <f>IF($E121&lt;&gt;"",$N121*(目標設定!$N$13/10)/9,"ー")</f>
        <v>ー</v>
      </c>
      <c r="Q121" s="105" t="str">
        <f>IF($E121&lt;&gt;"",$N121*(目標設定!$P$13/10)/4,"ー")</f>
        <v>ー</v>
      </c>
      <c r="R121" s="99"/>
    </row>
    <row r="122" spans="2:18" ht="24.95" customHeight="1">
      <c r="B122" s="87">
        <v>119</v>
      </c>
      <c r="C122" s="88">
        <f t="shared" si="2"/>
        <v>45481</v>
      </c>
      <c r="D122" s="108" t="str">
        <f t="shared" si="3"/>
        <v>ー</v>
      </c>
      <c r="E122" s="89"/>
      <c r="F122" s="90"/>
      <c r="G122" s="97">
        <f>IF(ISERROR(E122/(目標設定!$O$9/100*目標設定!$O$9/100)),,E122/(目標設定!$O$9/100*目標設定!$O$9/100))</f>
        <v>0</v>
      </c>
      <c r="H122" s="34" t="s">
        <v>24</v>
      </c>
      <c r="I122" s="34" t="s">
        <v>23</v>
      </c>
      <c r="J122" s="34" t="s">
        <v>43</v>
      </c>
      <c r="K122" s="34" t="s">
        <v>44</v>
      </c>
      <c r="L122" s="34" t="s">
        <v>45</v>
      </c>
      <c r="M122" s="96" t="s">
        <v>46</v>
      </c>
      <c r="N122" s="104" t="str">
        <f>IF($E122&lt;&gt;"",IF(目標設定!$O$7="男",((0.1238+(0.0481*$E122)+(0.0234*目標設定!$O$9)-(0.0138*目標設定!$O$5)-0.5473))*1000/4.186,IF(目標設定!$O$7="女",((0.1238+(0.0481*$E122)+(0.0234*目標設定!$O$9)-(0.0138*目標設定!$O$5)-1.0946))*1000/4.186,"error")),"ー")</f>
        <v>ー</v>
      </c>
      <c r="O122" s="35" t="str">
        <f>IF($E122&lt;&gt;"",$N122*(目標設定!$L$13/10)/4,"ー")</f>
        <v>ー</v>
      </c>
      <c r="P122" s="35" t="str">
        <f>IF($E122&lt;&gt;"",$N122*(目標設定!$N$13/10)/9,"ー")</f>
        <v>ー</v>
      </c>
      <c r="Q122" s="105" t="str">
        <f>IF($E122&lt;&gt;"",$N122*(目標設定!$P$13/10)/4,"ー")</f>
        <v>ー</v>
      </c>
      <c r="R122" s="99"/>
    </row>
    <row r="123" spans="2:18" ht="24.95" customHeight="1">
      <c r="B123" s="87">
        <v>120</v>
      </c>
      <c r="C123" s="88">
        <f t="shared" si="2"/>
        <v>45482</v>
      </c>
      <c r="D123" s="108" t="str">
        <f t="shared" si="3"/>
        <v>ー</v>
      </c>
      <c r="E123" s="89"/>
      <c r="F123" s="90"/>
      <c r="G123" s="97">
        <f>IF(ISERROR(E123/(目標設定!$O$9/100*目標設定!$O$9/100)),,E123/(目標設定!$O$9/100*目標設定!$O$9/100))</f>
        <v>0</v>
      </c>
      <c r="H123" s="34" t="s">
        <v>24</v>
      </c>
      <c r="I123" s="34" t="s">
        <v>23</v>
      </c>
      <c r="J123" s="34" t="s">
        <v>43</v>
      </c>
      <c r="K123" s="34" t="s">
        <v>44</v>
      </c>
      <c r="L123" s="34" t="s">
        <v>45</v>
      </c>
      <c r="M123" s="96" t="s">
        <v>46</v>
      </c>
      <c r="N123" s="104" t="str">
        <f>IF($E123&lt;&gt;"",IF(目標設定!$O$7="男",((0.1238+(0.0481*$E123)+(0.0234*目標設定!$O$9)-(0.0138*目標設定!$O$5)-0.5473))*1000/4.186,IF(目標設定!$O$7="女",((0.1238+(0.0481*$E123)+(0.0234*目標設定!$O$9)-(0.0138*目標設定!$O$5)-1.0946))*1000/4.186,"error")),"ー")</f>
        <v>ー</v>
      </c>
      <c r="O123" s="35" t="str">
        <f>IF($E123&lt;&gt;"",$N123*(目標設定!$L$13/10)/4,"ー")</f>
        <v>ー</v>
      </c>
      <c r="P123" s="35" t="str">
        <f>IF($E123&lt;&gt;"",$N123*(目標設定!$N$13/10)/9,"ー")</f>
        <v>ー</v>
      </c>
      <c r="Q123" s="105" t="str">
        <f>IF($E123&lt;&gt;"",$N123*(目標設定!$P$13/10)/4,"ー")</f>
        <v>ー</v>
      </c>
      <c r="R123" s="99"/>
    </row>
    <row r="124" spans="2:18" ht="24.95" customHeight="1">
      <c r="B124" s="87">
        <v>121</v>
      </c>
      <c r="C124" s="88">
        <f t="shared" si="2"/>
        <v>45483</v>
      </c>
      <c r="D124" s="108" t="str">
        <f t="shared" si="3"/>
        <v>ー</v>
      </c>
      <c r="E124" s="89"/>
      <c r="F124" s="90"/>
      <c r="G124" s="97">
        <f>IF(ISERROR(E124/(目標設定!$O$9/100*目標設定!$O$9/100)),,E124/(目標設定!$O$9/100*目標設定!$O$9/100))</f>
        <v>0</v>
      </c>
      <c r="H124" s="34" t="s">
        <v>24</v>
      </c>
      <c r="I124" s="34" t="s">
        <v>23</v>
      </c>
      <c r="J124" s="34" t="s">
        <v>43</v>
      </c>
      <c r="K124" s="34" t="s">
        <v>44</v>
      </c>
      <c r="L124" s="34" t="s">
        <v>45</v>
      </c>
      <c r="M124" s="96" t="s">
        <v>46</v>
      </c>
      <c r="N124" s="104" t="str">
        <f>IF($E124&lt;&gt;"",IF(目標設定!$O$7="男",((0.1238+(0.0481*$E124)+(0.0234*目標設定!$O$9)-(0.0138*目標設定!$O$5)-0.5473))*1000/4.186,IF(目標設定!$O$7="女",((0.1238+(0.0481*$E124)+(0.0234*目標設定!$O$9)-(0.0138*目標設定!$O$5)-1.0946))*1000/4.186,"error")),"ー")</f>
        <v>ー</v>
      </c>
      <c r="O124" s="35" t="str">
        <f>IF($E124&lt;&gt;"",$N124*(目標設定!$L$13/10)/4,"ー")</f>
        <v>ー</v>
      </c>
      <c r="P124" s="35" t="str">
        <f>IF($E124&lt;&gt;"",$N124*(目標設定!$N$13/10)/9,"ー")</f>
        <v>ー</v>
      </c>
      <c r="Q124" s="105" t="str">
        <f>IF($E124&lt;&gt;"",$N124*(目標設定!$P$13/10)/4,"ー")</f>
        <v>ー</v>
      </c>
      <c r="R124" s="99"/>
    </row>
    <row r="125" spans="2:18" ht="24.95" customHeight="1">
      <c r="B125" s="87">
        <v>122</v>
      </c>
      <c r="C125" s="88">
        <f t="shared" si="2"/>
        <v>45484</v>
      </c>
      <c r="D125" s="108" t="str">
        <f t="shared" si="3"/>
        <v>ー</v>
      </c>
      <c r="E125" s="89"/>
      <c r="F125" s="90"/>
      <c r="G125" s="97">
        <f>IF(ISERROR(E125/(目標設定!$O$9/100*目標設定!$O$9/100)),,E125/(目標設定!$O$9/100*目標設定!$O$9/100))</f>
        <v>0</v>
      </c>
      <c r="H125" s="34" t="s">
        <v>24</v>
      </c>
      <c r="I125" s="34" t="s">
        <v>23</v>
      </c>
      <c r="J125" s="34" t="s">
        <v>43</v>
      </c>
      <c r="K125" s="34" t="s">
        <v>44</v>
      </c>
      <c r="L125" s="34" t="s">
        <v>45</v>
      </c>
      <c r="M125" s="96" t="s">
        <v>46</v>
      </c>
      <c r="N125" s="104" t="str">
        <f>IF($E125&lt;&gt;"",IF(目標設定!$O$7="男",((0.1238+(0.0481*$E125)+(0.0234*目標設定!$O$9)-(0.0138*目標設定!$O$5)-0.5473))*1000/4.186,IF(目標設定!$O$7="女",((0.1238+(0.0481*$E125)+(0.0234*目標設定!$O$9)-(0.0138*目標設定!$O$5)-1.0946))*1000/4.186,"error")),"ー")</f>
        <v>ー</v>
      </c>
      <c r="O125" s="35" t="str">
        <f>IF($E125&lt;&gt;"",$N125*(目標設定!$L$13/10)/4,"ー")</f>
        <v>ー</v>
      </c>
      <c r="P125" s="35" t="str">
        <f>IF($E125&lt;&gt;"",$N125*(目標設定!$N$13/10)/9,"ー")</f>
        <v>ー</v>
      </c>
      <c r="Q125" s="105" t="str">
        <f>IF($E125&lt;&gt;"",$N125*(目標設定!$P$13/10)/4,"ー")</f>
        <v>ー</v>
      </c>
      <c r="R125" s="99"/>
    </row>
    <row r="126" spans="2:18" ht="24.95" customHeight="1">
      <c r="B126" s="87">
        <v>123</v>
      </c>
      <c r="C126" s="88">
        <f t="shared" si="2"/>
        <v>45485</v>
      </c>
      <c r="D126" s="108" t="str">
        <f t="shared" si="3"/>
        <v>ー</v>
      </c>
      <c r="E126" s="89"/>
      <c r="F126" s="90"/>
      <c r="G126" s="97">
        <f>IF(ISERROR(E126/(目標設定!$O$9/100*目標設定!$O$9/100)),,E126/(目標設定!$O$9/100*目標設定!$O$9/100))</f>
        <v>0</v>
      </c>
      <c r="H126" s="34" t="s">
        <v>24</v>
      </c>
      <c r="I126" s="34" t="s">
        <v>23</v>
      </c>
      <c r="J126" s="34" t="s">
        <v>43</v>
      </c>
      <c r="K126" s="34" t="s">
        <v>44</v>
      </c>
      <c r="L126" s="34" t="s">
        <v>45</v>
      </c>
      <c r="M126" s="96" t="s">
        <v>46</v>
      </c>
      <c r="N126" s="104" t="str">
        <f>IF($E126&lt;&gt;"",IF(目標設定!$O$7="男",((0.1238+(0.0481*$E126)+(0.0234*目標設定!$O$9)-(0.0138*目標設定!$O$5)-0.5473))*1000/4.186,IF(目標設定!$O$7="女",((0.1238+(0.0481*$E126)+(0.0234*目標設定!$O$9)-(0.0138*目標設定!$O$5)-1.0946))*1000/4.186,"error")),"ー")</f>
        <v>ー</v>
      </c>
      <c r="O126" s="35" t="str">
        <f>IF($E126&lt;&gt;"",$N126*(目標設定!$L$13/10)/4,"ー")</f>
        <v>ー</v>
      </c>
      <c r="P126" s="35" t="str">
        <f>IF($E126&lt;&gt;"",$N126*(目標設定!$N$13/10)/9,"ー")</f>
        <v>ー</v>
      </c>
      <c r="Q126" s="105" t="str">
        <f>IF($E126&lt;&gt;"",$N126*(目標設定!$P$13/10)/4,"ー")</f>
        <v>ー</v>
      </c>
      <c r="R126" s="99"/>
    </row>
    <row r="127" spans="2:18" ht="24.95" customHeight="1">
      <c r="B127" s="87">
        <v>124</v>
      </c>
      <c r="C127" s="88">
        <f t="shared" si="2"/>
        <v>45486</v>
      </c>
      <c r="D127" s="108" t="str">
        <f t="shared" si="3"/>
        <v>ー</v>
      </c>
      <c r="E127" s="89"/>
      <c r="F127" s="90"/>
      <c r="G127" s="97">
        <f>IF(ISERROR(E127/(目標設定!$O$9/100*目標設定!$O$9/100)),,E127/(目標設定!$O$9/100*目標設定!$O$9/100))</f>
        <v>0</v>
      </c>
      <c r="H127" s="34" t="s">
        <v>24</v>
      </c>
      <c r="I127" s="34" t="s">
        <v>23</v>
      </c>
      <c r="J127" s="34" t="s">
        <v>43</v>
      </c>
      <c r="K127" s="34" t="s">
        <v>44</v>
      </c>
      <c r="L127" s="34" t="s">
        <v>45</v>
      </c>
      <c r="M127" s="96" t="s">
        <v>46</v>
      </c>
      <c r="N127" s="104" t="str">
        <f>IF($E127&lt;&gt;"",IF(目標設定!$O$7="男",((0.1238+(0.0481*$E127)+(0.0234*目標設定!$O$9)-(0.0138*目標設定!$O$5)-0.5473))*1000/4.186,IF(目標設定!$O$7="女",((0.1238+(0.0481*$E127)+(0.0234*目標設定!$O$9)-(0.0138*目標設定!$O$5)-1.0946))*1000/4.186,"error")),"ー")</f>
        <v>ー</v>
      </c>
      <c r="O127" s="35" t="str">
        <f>IF($E127&lt;&gt;"",$N127*(目標設定!$L$13/10)/4,"ー")</f>
        <v>ー</v>
      </c>
      <c r="P127" s="35" t="str">
        <f>IF($E127&lt;&gt;"",$N127*(目標設定!$N$13/10)/9,"ー")</f>
        <v>ー</v>
      </c>
      <c r="Q127" s="105" t="str">
        <f>IF($E127&lt;&gt;"",$N127*(目標設定!$P$13/10)/4,"ー")</f>
        <v>ー</v>
      </c>
      <c r="R127" s="99"/>
    </row>
    <row r="128" spans="2:18" ht="24.95" customHeight="1">
      <c r="B128" s="87">
        <v>125</v>
      </c>
      <c r="C128" s="88">
        <f t="shared" si="2"/>
        <v>45487</v>
      </c>
      <c r="D128" s="108" t="str">
        <f t="shared" si="3"/>
        <v>ー</v>
      </c>
      <c r="E128" s="89"/>
      <c r="F128" s="90"/>
      <c r="G128" s="97">
        <f>IF(ISERROR(E128/(目標設定!$O$9/100*目標設定!$O$9/100)),,E128/(目標設定!$O$9/100*目標設定!$O$9/100))</f>
        <v>0</v>
      </c>
      <c r="H128" s="34" t="s">
        <v>24</v>
      </c>
      <c r="I128" s="34" t="s">
        <v>23</v>
      </c>
      <c r="J128" s="34" t="s">
        <v>43</v>
      </c>
      <c r="K128" s="34" t="s">
        <v>44</v>
      </c>
      <c r="L128" s="34" t="s">
        <v>45</v>
      </c>
      <c r="M128" s="96" t="s">
        <v>46</v>
      </c>
      <c r="N128" s="104" t="str">
        <f>IF($E128&lt;&gt;"",IF(目標設定!$O$7="男",((0.1238+(0.0481*$E128)+(0.0234*目標設定!$O$9)-(0.0138*目標設定!$O$5)-0.5473))*1000/4.186,IF(目標設定!$O$7="女",((0.1238+(0.0481*$E128)+(0.0234*目標設定!$O$9)-(0.0138*目標設定!$O$5)-1.0946))*1000/4.186,"error")),"ー")</f>
        <v>ー</v>
      </c>
      <c r="O128" s="35" t="str">
        <f>IF($E128&lt;&gt;"",$N128*(目標設定!$L$13/10)/4,"ー")</f>
        <v>ー</v>
      </c>
      <c r="P128" s="35" t="str">
        <f>IF($E128&lt;&gt;"",$N128*(目標設定!$N$13/10)/9,"ー")</f>
        <v>ー</v>
      </c>
      <c r="Q128" s="105" t="str">
        <f>IF($E128&lt;&gt;"",$N128*(目標設定!$P$13/10)/4,"ー")</f>
        <v>ー</v>
      </c>
      <c r="R128" s="99"/>
    </row>
    <row r="129" spans="2:18" ht="24.95" customHeight="1">
      <c r="B129" s="87">
        <v>126</v>
      </c>
      <c r="C129" s="88">
        <f t="shared" si="2"/>
        <v>45488</v>
      </c>
      <c r="D129" s="108" t="str">
        <f t="shared" si="3"/>
        <v>ー</v>
      </c>
      <c r="E129" s="89"/>
      <c r="F129" s="90"/>
      <c r="G129" s="97">
        <f>IF(ISERROR(E129/(目標設定!$O$9/100*目標設定!$O$9/100)),,E129/(目標設定!$O$9/100*目標設定!$O$9/100))</f>
        <v>0</v>
      </c>
      <c r="H129" s="34" t="s">
        <v>24</v>
      </c>
      <c r="I129" s="34" t="s">
        <v>23</v>
      </c>
      <c r="J129" s="34" t="s">
        <v>43</v>
      </c>
      <c r="K129" s="34" t="s">
        <v>44</v>
      </c>
      <c r="L129" s="34" t="s">
        <v>45</v>
      </c>
      <c r="M129" s="96" t="s">
        <v>46</v>
      </c>
      <c r="N129" s="104" t="str">
        <f>IF($E129&lt;&gt;"",IF(目標設定!$O$7="男",((0.1238+(0.0481*$E129)+(0.0234*目標設定!$O$9)-(0.0138*目標設定!$O$5)-0.5473))*1000/4.186,IF(目標設定!$O$7="女",((0.1238+(0.0481*$E129)+(0.0234*目標設定!$O$9)-(0.0138*目標設定!$O$5)-1.0946))*1000/4.186,"error")),"ー")</f>
        <v>ー</v>
      </c>
      <c r="O129" s="35" t="str">
        <f>IF($E129&lt;&gt;"",$N129*(目標設定!$L$13/10)/4,"ー")</f>
        <v>ー</v>
      </c>
      <c r="P129" s="35" t="str">
        <f>IF($E129&lt;&gt;"",$N129*(目標設定!$N$13/10)/9,"ー")</f>
        <v>ー</v>
      </c>
      <c r="Q129" s="105" t="str">
        <f>IF($E129&lt;&gt;"",$N129*(目標設定!$P$13/10)/4,"ー")</f>
        <v>ー</v>
      </c>
      <c r="R129" s="99"/>
    </row>
    <row r="130" spans="2:18" ht="24.95" customHeight="1">
      <c r="B130" s="87">
        <v>127</v>
      </c>
      <c r="C130" s="88">
        <f t="shared" si="2"/>
        <v>45489</v>
      </c>
      <c r="D130" s="108" t="str">
        <f t="shared" si="3"/>
        <v>ー</v>
      </c>
      <c r="E130" s="89"/>
      <c r="F130" s="90"/>
      <c r="G130" s="97">
        <f>IF(ISERROR(E130/(目標設定!$O$9/100*目標設定!$O$9/100)),,E130/(目標設定!$O$9/100*目標設定!$O$9/100))</f>
        <v>0</v>
      </c>
      <c r="H130" s="34" t="s">
        <v>24</v>
      </c>
      <c r="I130" s="34" t="s">
        <v>23</v>
      </c>
      <c r="J130" s="34" t="s">
        <v>43</v>
      </c>
      <c r="K130" s="34" t="s">
        <v>44</v>
      </c>
      <c r="L130" s="34" t="s">
        <v>45</v>
      </c>
      <c r="M130" s="96" t="s">
        <v>46</v>
      </c>
      <c r="N130" s="104" t="str">
        <f>IF($E130&lt;&gt;"",IF(目標設定!$O$7="男",((0.1238+(0.0481*$E130)+(0.0234*目標設定!$O$9)-(0.0138*目標設定!$O$5)-0.5473))*1000/4.186,IF(目標設定!$O$7="女",((0.1238+(0.0481*$E130)+(0.0234*目標設定!$O$9)-(0.0138*目標設定!$O$5)-1.0946))*1000/4.186,"error")),"ー")</f>
        <v>ー</v>
      </c>
      <c r="O130" s="35" t="str">
        <f>IF($E130&lt;&gt;"",$N130*(目標設定!$L$13/10)/4,"ー")</f>
        <v>ー</v>
      </c>
      <c r="P130" s="35" t="str">
        <f>IF($E130&lt;&gt;"",$N130*(目標設定!$N$13/10)/9,"ー")</f>
        <v>ー</v>
      </c>
      <c r="Q130" s="105" t="str">
        <f>IF($E130&lt;&gt;"",$N130*(目標設定!$P$13/10)/4,"ー")</f>
        <v>ー</v>
      </c>
      <c r="R130" s="99"/>
    </row>
    <row r="131" spans="2:18" ht="24.95" customHeight="1">
      <c r="B131" s="87">
        <v>128</v>
      </c>
      <c r="C131" s="88">
        <f t="shared" si="2"/>
        <v>45490</v>
      </c>
      <c r="D131" s="108" t="str">
        <f t="shared" si="3"/>
        <v>ー</v>
      </c>
      <c r="E131" s="89"/>
      <c r="F131" s="90"/>
      <c r="G131" s="97">
        <f>IF(ISERROR(E131/(目標設定!$O$9/100*目標設定!$O$9/100)),,E131/(目標設定!$O$9/100*目標設定!$O$9/100))</f>
        <v>0</v>
      </c>
      <c r="H131" s="34" t="s">
        <v>24</v>
      </c>
      <c r="I131" s="34" t="s">
        <v>23</v>
      </c>
      <c r="J131" s="34" t="s">
        <v>43</v>
      </c>
      <c r="K131" s="34" t="s">
        <v>44</v>
      </c>
      <c r="L131" s="34" t="s">
        <v>45</v>
      </c>
      <c r="M131" s="96" t="s">
        <v>46</v>
      </c>
      <c r="N131" s="104" t="str">
        <f>IF($E131&lt;&gt;"",IF(目標設定!$O$7="男",((0.1238+(0.0481*$E131)+(0.0234*目標設定!$O$9)-(0.0138*目標設定!$O$5)-0.5473))*1000/4.186,IF(目標設定!$O$7="女",((0.1238+(0.0481*$E131)+(0.0234*目標設定!$O$9)-(0.0138*目標設定!$O$5)-1.0946))*1000/4.186,"error")),"ー")</f>
        <v>ー</v>
      </c>
      <c r="O131" s="35" t="str">
        <f>IF($E131&lt;&gt;"",$N131*(目標設定!$L$13/10)/4,"ー")</f>
        <v>ー</v>
      </c>
      <c r="P131" s="35" t="str">
        <f>IF($E131&lt;&gt;"",$N131*(目標設定!$N$13/10)/9,"ー")</f>
        <v>ー</v>
      </c>
      <c r="Q131" s="105" t="str">
        <f>IF($E131&lt;&gt;"",$N131*(目標設定!$P$13/10)/4,"ー")</f>
        <v>ー</v>
      </c>
      <c r="R131" s="99"/>
    </row>
    <row r="132" spans="2:18" ht="24.95" customHeight="1">
      <c r="B132" s="87">
        <v>129</v>
      </c>
      <c r="C132" s="88">
        <f t="shared" si="2"/>
        <v>45491</v>
      </c>
      <c r="D132" s="108" t="str">
        <f t="shared" si="3"/>
        <v>ー</v>
      </c>
      <c r="E132" s="89"/>
      <c r="F132" s="90"/>
      <c r="G132" s="97">
        <f>IF(ISERROR(E132/(目標設定!$O$9/100*目標設定!$O$9/100)),,E132/(目標設定!$O$9/100*目標設定!$O$9/100))</f>
        <v>0</v>
      </c>
      <c r="H132" s="34" t="s">
        <v>24</v>
      </c>
      <c r="I132" s="34" t="s">
        <v>23</v>
      </c>
      <c r="J132" s="34" t="s">
        <v>43</v>
      </c>
      <c r="K132" s="34" t="s">
        <v>44</v>
      </c>
      <c r="L132" s="34" t="s">
        <v>45</v>
      </c>
      <c r="M132" s="96" t="s">
        <v>46</v>
      </c>
      <c r="N132" s="104" t="str">
        <f>IF($E132&lt;&gt;"",IF(目標設定!$O$7="男",((0.1238+(0.0481*$E132)+(0.0234*目標設定!$O$9)-(0.0138*目標設定!$O$5)-0.5473))*1000/4.186,IF(目標設定!$O$7="女",((0.1238+(0.0481*$E132)+(0.0234*目標設定!$O$9)-(0.0138*目標設定!$O$5)-1.0946))*1000/4.186,"error")),"ー")</f>
        <v>ー</v>
      </c>
      <c r="O132" s="35" t="str">
        <f>IF($E132&lt;&gt;"",$N132*(目標設定!$L$13/10)/4,"ー")</f>
        <v>ー</v>
      </c>
      <c r="P132" s="35" t="str">
        <f>IF($E132&lt;&gt;"",$N132*(目標設定!$N$13/10)/9,"ー")</f>
        <v>ー</v>
      </c>
      <c r="Q132" s="105" t="str">
        <f>IF($E132&lt;&gt;"",$N132*(目標設定!$P$13/10)/4,"ー")</f>
        <v>ー</v>
      </c>
      <c r="R132" s="99"/>
    </row>
    <row r="133" spans="2:18" ht="24.95" customHeight="1">
      <c r="B133" s="87">
        <v>130</v>
      </c>
      <c r="C133" s="88">
        <f t="shared" si="2"/>
        <v>45492</v>
      </c>
      <c r="D133" s="108" t="str">
        <f t="shared" si="3"/>
        <v>ー</v>
      </c>
      <c r="E133" s="89"/>
      <c r="F133" s="90"/>
      <c r="G133" s="97">
        <f>IF(ISERROR(E133/(目標設定!$O$9/100*目標設定!$O$9/100)),,E133/(目標設定!$O$9/100*目標設定!$O$9/100))</f>
        <v>0</v>
      </c>
      <c r="H133" s="34" t="s">
        <v>24</v>
      </c>
      <c r="I133" s="34" t="s">
        <v>23</v>
      </c>
      <c r="J133" s="34" t="s">
        <v>43</v>
      </c>
      <c r="K133" s="34" t="s">
        <v>44</v>
      </c>
      <c r="L133" s="34" t="s">
        <v>45</v>
      </c>
      <c r="M133" s="96" t="s">
        <v>46</v>
      </c>
      <c r="N133" s="104" t="str">
        <f>IF($E133&lt;&gt;"",IF(目標設定!$O$7="男",((0.1238+(0.0481*$E133)+(0.0234*目標設定!$O$9)-(0.0138*目標設定!$O$5)-0.5473))*1000/4.186,IF(目標設定!$O$7="女",((0.1238+(0.0481*$E133)+(0.0234*目標設定!$O$9)-(0.0138*目標設定!$O$5)-1.0946))*1000/4.186,"error")),"ー")</f>
        <v>ー</v>
      </c>
      <c r="O133" s="35" t="str">
        <f>IF($E133&lt;&gt;"",$N133*(目標設定!$L$13/10)/4,"ー")</f>
        <v>ー</v>
      </c>
      <c r="P133" s="35" t="str">
        <f>IF($E133&lt;&gt;"",$N133*(目標設定!$N$13/10)/9,"ー")</f>
        <v>ー</v>
      </c>
      <c r="Q133" s="105" t="str">
        <f>IF($E133&lt;&gt;"",$N133*(目標設定!$P$13/10)/4,"ー")</f>
        <v>ー</v>
      </c>
      <c r="R133" s="99"/>
    </row>
    <row r="134" spans="2:18" ht="24.95" customHeight="1">
      <c r="B134" s="87">
        <v>131</v>
      </c>
      <c r="C134" s="88">
        <f t="shared" ref="C134:C197" si="4">C133+1</f>
        <v>45493</v>
      </c>
      <c r="D134" s="108" t="str">
        <f t="shared" ref="D134:D197" si="5">IF($E134&lt;&gt;"",E134-E133,"ー")</f>
        <v>ー</v>
      </c>
      <c r="E134" s="89"/>
      <c r="F134" s="90"/>
      <c r="G134" s="97">
        <f>IF(ISERROR(E134/(目標設定!$O$9/100*目標設定!$O$9/100)),,E134/(目標設定!$O$9/100*目標設定!$O$9/100))</f>
        <v>0</v>
      </c>
      <c r="H134" s="34" t="s">
        <v>24</v>
      </c>
      <c r="I134" s="34" t="s">
        <v>23</v>
      </c>
      <c r="J134" s="34" t="s">
        <v>43</v>
      </c>
      <c r="K134" s="34" t="s">
        <v>44</v>
      </c>
      <c r="L134" s="34" t="s">
        <v>45</v>
      </c>
      <c r="M134" s="96" t="s">
        <v>46</v>
      </c>
      <c r="N134" s="104" t="str">
        <f>IF($E134&lt;&gt;"",IF(目標設定!$O$7="男",((0.1238+(0.0481*$E134)+(0.0234*目標設定!$O$9)-(0.0138*目標設定!$O$5)-0.5473))*1000/4.186,IF(目標設定!$O$7="女",((0.1238+(0.0481*$E134)+(0.0234*目標設定!$O$9)-(0.0138*目標設定!$O$5)-1.0946))*1000/4.186,"error")),"ー")</f>
        <v>ー</v>
      </c>
      <c r="O134" s="35" t="str">
        <f>IF($E134&lt;&gt;"",$N134*(目標設定!$L$13/10)/4,"ー")</f>
        <v>ー</v>
      </c>
      <c r="P134" s="35" t="str">
        <f>IF($E134&lt;&gt;"",$N134*(目標設定!$N$13/10)/9,"ー")</f>
        <v>ー</v>
      </c>
      <c r="Q134" s="105" t="str">
        <f>IF($E134&lt;&gt;"",$N134*(目標設定!$P$13/10)/4,"ー")</f>
        <v>ー</v>
      </c>
      <c r="R134" s="99"/>
    </row>
    <row r="135" spans="2:18" ht="24.95" customHeight="1">
      <c r="B135" s="87">
        <v>132</v>
      </c>
      <c r="C135" s="88">
        <f t="shared" si="4"/>
        <v>45494</v>
      </c>
      <c r="D135" s="108" t="str">
        <f t="shared" si="5"/>
        <v>ー</v>
      </c>
      <c r="E135" s="89"/>
      <c r="F135" s="90"/>
      <c r="G135" s="97">
        <f>IF(ISERROR(E135/(目標設定!$O$9/100*目標設定!$O$9/100)),,E135/(目標設定!$O$9/100*目標設定!$O$9/100))</f>
        <v>0</v>
      </c>
      <c r="H135" s="34" t="s">
        <v>24</v>
      </c>
      <c r="I135" s="34" t="s">
        <v>23</v>
      </c>
      <c r="J135" s="34" t="s">
        <v>43</v>
      </c>
      <c r="K135" s="34" t="s">
        <v>44</v>
      </c>
      <c r="L135" s="34" t="s">
        <v>45</v>
      </c>
      <c r="M135" s="96" t="s">
        <v>46</v>
      </c>
      <c r="N135" s="104" t="str">
        <f>IF($E135&lt;&gt;"",IF(目標設定!$O$7="男",((0.1238+(0.0481*$E135)+(0.0234*目標設定!$O$9)-(0.0138*目標設定!$O$5)-0.5473))*1000/4.186,IF(目標設定!$O$7="女",((0.1238+(0.0481*$E135)+(0.0234*目標設定!$O$9)-(0.0138*目標設定!$O$5)-1.0946))*1000/4.186,"error")),"ー")</f>
        <v>ー</v>
      </c>
      <c r="O135" s="35" t="str">
        <f>IF($E135&lt;&gt;"",$N135*(目標設定!$L$13/10)/4,"ー")</f>
        <v>ー</v>
      </c>
      <c r="P135" s="35" t="str">
        <f>IF($E135&lt;&gt;"",$N135*(目標設定!$N$13/10)/9,"ー")</f>
        <v>ー</v>
      </c>
      <c r="Q135" s="105" t="str">
        <f>IF($E135&lt;&gt;"",$N135*(目標設定!$P$13/10)/4,"ー")</f>
        <v>ー</v>
      </c>
      <c r="R135" s="99"/>
    </row>
    <row r="136" spans="2:18" ht="24.95" customHeight="1">
      <c r="B136" s="87">
        <v>133</v>
      </c>
      <c r="C136" s="88">
        <f t="shared" si="4"/>
        <v>45495</v>
      </c>
      <c r="D136" s="108" t="str">
        <f t="shared" si="5"/>
        <v>ー</v>
      </c>
      <c r="E136" s="89"/>
      <c r="F136" s="90"/>
      <c r="G136" s="97">
        <f>IF(ISERROR(E136/(目標設定!$O$9/100*目標設定!$O$9/100)),,E136/(目標設定!$O$9/100*目標設定!$O$9/100))</f>
        <v>0</v>
      </c>
      <c r="H136" s="34" t="s">
        <v>24</v>
      </c>
      <c r="I136" s="34" t="s">
        <v>23</v>
      </c>
      <c r="J136" s="34" t="s">
        <v>43</v>
      </c>
      <c r="K136" s="34" t="s">
        <v>44</v>
      </c>
      <c r="L136" s="34" t="s">
        <v>45</v>
      </c>
      <c r="M136" s="96" t="s">
        <v>46</v>
      </c>
      <c r="N136" s="104" t="str">
        <f>IF($E136&lt;&gt;"",IF(目標設定!$O$7="男",((0.1238+(0.0481*$E136)+(0.0234*目標設定!$O$9)-(0.0138*目標設定!$O$5)-0.5473))*1000/4.186,IF(目標設定!$O$7="女",((0.1238+(0.0481*$E136)+(0.0234*目標設定!$O$9)-(0.0138*目標設定!$O$5)-1.0946))*1000/4.186,"error")),"ー")</f>
        <v>ー</v>
      </c>
      <c r="O136" s="35" t="str">
        <f>IF($E136&lt;&gt;"",$N136*(目標設定!$L$13/10)/4,"ー")</f>
        <v>ー</v>
      </c>
      <c r="P136" s="35" t="str">
        <f>IF($E136&lt;&gt;"",$N136*(目標設定!$N$13/10)/9,"ー")</f>
        <v>ー</v>
      </c>
      <c r="Q136" s="105" t="str">
        <f>IF($E136&lt;&gt;"",$N136*(目標設定!$P$13/10)/4,"ー")</f>
        <v>ー</v>
      </c>
      <c r="R136" s="99"/>
    </row>
    <row r="137" spans="2:18" ht="24.95" customHeight="1">
      <c r="B137" s="87">
        <v>134</v>
      </c>
      <c r="C137" s="88">
        <f t="shared" si="4"/>
        <v>45496</v>
      </c>
      <c r="D137" s="108" t="str">
        <f t="shared" si="5"/>
        <v>ー</v>
      </c>
      <c r="E137" s="89"/>
      <c r="F137" s="90"/>
      <c r="G137" s="97">
        <f>IF(ISERROR(E137/(目標設定!$O$9/100*目標設定!$O$9/100)),,E137/(目標設定!$O$9/100*目標設定!$O$9/100))</f>
        <v>0</v>
      </c>
      <c r="H137" s="34" t="s">
        <v>24</v>
      </c>
      <c r="I137" s="34" t="s">
        <v>23</v>
      </c>
      <c r="J137" s="34" t="s">
        <v>43</v>
      </c>
      <c r="K137" s="34" t="s">
        <v>44</v>
      </c>
      <c r="L137" s="34" t="s">
        <v>45</v>
      </c>
      <c r="M137" s="96" t="s">
        <v>46</v>
      </c>
      <c r="N137" s="104" t="str">
        <f>IF($E137&lt;&gt;"",IF(目標設定!$O$7="男",((0.1238+(0.0481*$E137)+(0.0234*目標設定!$O$9)-(0.0138*目標設定!$O$5)-0.5473))*1000/4.186,IF(目標設定!$O$7="女",((0.1238+(0.0481*$E137)+(0.0234*目標設定!$O$9)-(0.0138*目標設定!$O$5)-1.0946))*1000/4.186,"error")),"ー")</f>
        <v>ー</v>
      </c>
      <c r="O137" s="35" t="str">
        <f>IF($E137&lt;&gt;"",$N137*(目標設定!$L$13/10)/4,"ー")</f>
        <v>ー</v>
      </c>
      <c r="P137" s="35" t="str">
        <f>IF($E137&lt;&gt;"",$N137*(目標設定!$N$13/10)/9,"ー")</f>
        <v>ー</v>
      </c>
      <c r="Q137" s="105" t="str">
        <f>IF($E137&lt;&gt;"",$N137*(目標設定!$P$13/10)/4,"ー")</f>
        <v>ー</v>
      </c>
      <c r="R137" s="99"/>
    </row>
    <row r="138" spans="2:18" ht="24.95" customHeight="1">
      <c r="B138" s="87">
        <v>135</v>
      </c>
      <c r="C138" s="88">
        <f t="shared" si="4"/>
        <v>45497</v>
      </c>
      <c r="D138" s="108" t="str">
        <f t="shared" si="5"/>
        <v>ー</v>
      </c>
      <c r="E138" s="89"/>
      <c r="F138" s="90"/>
      <c r="G138" s="97">
        <f>IF(ISERROR(E138/(目標設定!$O$9/100*目標設定!$O$9/100)),,E138/(目標設定!$O$9/100*目標設定!$O$9/100))</f>
        <v>0</v>
      </c>
      <c r="H138" s="34" t="s">
        <v>24</v>
      </c>
      <c r="I138" s="34" t="s">
        <v>23</v>
      </c>
      <c r="J138" s="34" t="s">
        <v>43</v>
      </c>
      <c r="K138" s="34" t="s">
        <v>44</v>
      </c>
      <c r="L138" s="34" t="s">
        <v>45</v>
      </c>
      <c r="M138" s="96" t="s">
        <v>46</v>
      </c>
      <c r="N138" s="104" t="str">
        <f>IF($E138&lt;&gt;"",IF(目標設定!$O$7="男",((0.1238+(0.0481*$E138)+(0.0234*目標設定!$O$9)-(0.0138*目標設定!$O$5)-0.5473))*1000/4.186,IF(目標設定!$O$7="女",((0.1238+(0.0481*$E138)+(0.0234*目標設定!$O$9)-(0.0138*目標設定!$O$5)-1.0946))*1000/4.186,"error")),"ー")</f>
        <v>ー</v>
      </c>
      <c r="O138" s="35" t="str">
        <f>IF($E138&lt;&gt;"",$N138*(目標設定!$L$13/10)/4,"ー")</f>
        <v>ー</v>
      </c>
      <c r="P138" s="35" t="str">
        <f>IF($E138&lt;&gt;"",$N138*(目標設定!$N$13/10)/9,"ー")</f>
        <v>ー</v>
      </c>
      <c r="Q138" s="105" t="str">
        <f>IF($E138&lt;&gt;"",$N138*(目標設定!$P$13/10)/4,"ー")</f>
        <v>ー</v>
      </c>
      <c r="R138" s="99"/>
    </row>
    <row r="139" spans="2:18" ht="24.95" customHeight="1">
      <c r="B139" s="87">
        <v>136</v>
      </c>
      <c r="C139" s="88">
        <f t="shared" si="4"/>
        <v>45498</v>
      </c>
      <c r="D139" s="108" t="str">
        <f t="shared" si="5"/>
        <v>ー</v>
      </c>
      <c r="E139" s="89"/>
      <c r="F139" s="90"/>
      <c r="G139" s="97">
        <f>IF(ISERROR(E139/(目標設定!$O$9/100*目標設定!$O$9/100)),,E139/(目標設定!$O$9/100*目標設定!$O$9/100))</f>
        <v>0</v>
      </c>
      <c r="H139" s="34" t="s">
        <v>24</v>
      </c>
      <c r="I139" s="34" t="s">
        <v>23</v>
      </c>
      <c r="J139" s="34" t="s">
        <v>43</v>
      </c>
      <c r="K139" s="34" t="s">
        <v>44</v>
      </c>
      <c r="L139" s="34" t="s">
        <v>45</v>
      </c>
      <c r="M139" s="96" t="s">
        <v>46</v>
      </c>
      <c r="N139" s="104" t="str">
        <f>IF($E139&lt;&gt;"",IF(目標設定!$O$7="男",((0.1238+(0.0481*$E139)+(0.0234*目標設定!$O$9)-(0.0138*目標設定!$O$5)-0.5473))*1000/4.186,IF(目標設定!$O$7="女",((0.1238+(0.0481*$E139)+(0.0234*目標設定!$O$9)-(0.0138*目標設定!$O$5)-1.0946))*1000/4.186,"error")),"ー")</f>
        <v>ー</v>
      </c>
      <c r="O139" s="35" t="str">
        <f>IF($E139&lt;&gt;"",$N139*(目標設定!$L$13/10)/4,"ー")</f>
        <v>ー</v>
      </c>
      <c r="P139" s="35" t="str">
        <f>IF($E139&lt;&gt;"",$N139*(目標設定!$N$13/10)/9,"ー")</f>
        <v>ー</v>
      </c>
      <c r="Q139" s="105" t="str">
        <f>IF($E139&lt;&gt;"",$N139*(目標設定!$P$13/10)/4,"ー")</f>
        <v>ー</v>
      </c>
      <c r="R139" s="99"/>
    </row>
    <row r="140" spans="2:18" ht="24.95" customHeight="1">
      <c r="B140" s="87">
        <v>137</v>
      </c>
      <c r="C140" s="88">
        <f t="shared" si="4"/>
        <v>45499</v>
      </c>
      <c r="D140" s="108" t="str">
        <f t="shared" si="5"/>
        <v>ー</v>
      </c>
      <c r="E140" s="89"/>
      <c r="F140" s="90"/>
      <c r="G140" s="97">
        <f>IF(ISERROR(E140/(目標設定!$O$9/100*目標設定!$O$9/100)),,E140/(目標設定!$O$9/100*目標設定!$O$9/100))</f>
        <v>0</v>
      </c>
      <c r="H140" s="34" t="s">
        <v>24</v>
      </c>
      <c r="I140" s="34" t="s">
        <v>23</v>
      </c>
      <c r="J140" s="34" t="s">
        <v>43</v>
      </c>
      <c r="K140" s="34" t="s">
        <v>44</v>
      </c>
      <c r="L140" s="34" t="s">
        <v>45</v>
      </c>
      <c r="M140" s="96" t="s">
        <v>46</v>
      </c>
      <c r="N140" s="104" t="str">
        <f>IF($E140&lt;&gt;"",IF(目標設定!$O$7="男",((0.1238+(0.0481*$E140)+(0.0234*目標設定!$O$9)-(0.0138*目標設定!$O$5)-0.5473))*1000/4.186,IF(目標設定!$O$7="女",((0.1238+(0.0481*$E140)+(0.0234*目標設定!$O$9)-(0.0138*目標設定!$O$5)-1.0946))*1000/4.186,"error")),"ー")</f>
        <v>ー</v>
      </c>
      <c r="O140" s="35" t="str">
        <f>IF($E140&lt;&gt;"",$N140*(目標設定!$L$13/10)/4,"ー")</f>
        <v>ー</v>
      </c>
      <c r="P140" s="35" t="str">
        <f>IF($E140&lt;&gt;"",$N140*(目標設定!$N$13/10)/9,"ー")</f>
        <v>ー</v>
      </c>
      <c r="Q140" s="105" t="str">
        <f>IF($E140&lt;&gt;"",$N140*(目標設定!$P$13/10)/4,"ー")</f>
        <v>ー</v>
      </c>
      <c r="R140" s="99"/>
    </row>
    <row r="141" spans="2:18" ht="24.95" customHeight="1">
      <c r="B141" s="87">
        <v>138</v>
      </c>
      <c r="C141" s="88">
        <f t="shared" si="4"/>
        <v>45500</v>
      </c>
      <c r="D141" s="108" t="str">
        <f t="shared" si="5"/>
        <v>ー</v>
      </c>
      <c r="E141" s="89"/>
      <c r="F141" s="90"/>
      <c r="G141" s="97">
        <f>IF(ISERROR(E141/(目標設定!$O$9/100*目標設定!$O$9/100)),,E141/(目標設定!$O$9/100*目標設定!$O$9/100))</f>
        <v>0</v>
      </c>
      <c r="H141" s="34" t="s">
        <v>24</v>
      </c>
      <c r="I141" s="34" t="s">
        <v>23</v>
      </c>
      <c r="J141" s="34" t="s">
        <v>43</v>
      </c>
      <c r="K141" s="34" t="s">
        <v>44</v>
      </c>
      <c r="L141" s="34" t="s">
        <v>45</v>
      </c>
      <c r="M141" s="96" t="s">
        <v>46</v>
      </c>
      <c r="N141" s="104" t="str">
        <f>IF($E141&lt;&gt;"",IF(目標設定!$O$7="男",((0.1238+(0.0481*$E141)+(0.0234*目標設定!$O$9)-(0.0138*目標設定!$O$5)-0.5473))*1000/4.186,IF(目標設定!$O$7="女",((0.1238+(0.0481*$E141)+(0.0234*目標設定!$O$9)-(0.0138*目標設定!$O$5)-1.0946))*1000/4.186,"error")),"ー")</f>
        <v>ー</v>
      </c>
      <c r="O141" s="35" t="str">
        <f>IF($E141&lt;&gt;"",$N141*(目標設定!$L$13/10)/4,"ー")</f>
        <v>ー</v>
      </c>
      <c r="P141" s="35" t="str">
        <f>IF($E141&lt;&gt;"",$N141*(目標設定!$N$13/10)/9,"ー")</f>
        <v>ー</v>
      </c>
      <c r="Q141" s="105" t="str">
        <f>IF($E141&lt;&gt;"",$N141*(目標設定!$P$13/10)/4,"ー")</f>
        <v>ー</v>
      </c>
      <c r="R141" s="99"/>
    </row>
    <row r="142" spans="2:18" ht="24.95" customHeight="1">
      <c r="B142" s="87">
        <v>139</v>
      </c>
      <c r="C142" s="88">
        <f t="shared" si="4"/>
        <v>45501</v>
      </c>
      <c r="D142" s="108" t="str">
        <f t="shared" si="5"/>
        <v>ー</v>
      </c>
      <c r="E142" s="89"/>
      <c r="F142" s="90"/>
      <c r="G142" s="97">
        <f>IF(ISERROR(E142/(目標設定!$O$9/100*目標設定!$O$9/100)),,E142/(目標設定!$O$9/100*目標設定!$O$9/100))</f>
        <v>0</v>
      </c>
      <c r="H142" s="34" t="s">
        <v>24</v>
      </c>
      <c r="I142" s="34" t="s">
        <v>23</v>
      </c>
      <c r="J142" s="34" t="s">
        <v>43</v>
      </c>
      <c r="K142" s="34" t="s">
        <v>44</v>
      </c>
      <c r="L142" s="34" t="s">
        <v>45</v>
      </c>
      <c r="M142" s="96" t="s">
        <v>46</v>
      </c>
      <c r="N142" s="104" t="str">
        <f>IF($E142&lt;&gt;"",IF(目標設定!$O$7="男",((0.1238+(0.0481*$E142)+(0.0234*目標設定!$O$9)-(0.0138*目標設定!$O$5)-0.5473))*1000/4.186,IF(目標設定!$O$7="女",((0.1238+(0.0481*$E142)+(0.0234*目標設定!$O$9)-(0.0138*目標設定!$O$5)-1.0946))*1000/4.186,"error")),"ー")</f>
        <v>ー</v>
      </c>
      <c r="O142" s="35" t="str">
        <f>IF($E142&lt;&gt;"",$N142*(目標設定!$L$13/10)/4,"ー")</f>
        <v>ー</v>
      </c>
      <c r="P142" s="35" t="str">
        <f>IF($E142&lt;&gt;"",$N142*(目標設定!$N$13/10)/9,"ー")</f>
        <v>ー</v>
      </c>
      <c r="Q142" s="105" t="str">
        <f>IF($E142&lt;&gt;"",$N142*(目標設定!$P$13/10)/4,"ー")</f>
        <v>ー</v>
      </c>
      <c r="R142" s="99"/>
    </row>
    <row r="143" spans="2:18" ht="24.95" customHeight="1">
      <c r="B143" s="87">
        <v>140</v>
      </c>
      <c r="C143" s="88">
        <f t="shared" si="4"/>
        <v>45502</v>
      </c>
      <c r="D143" s="108" t="str">
        <f t="shared" si="5"/>
        <v>ー</v>
      </c>
      <c r="E143" s="89"/>
      <c r="F143" s="90"/>
      <c r="G143" s="97">
        <f>IF(ISERROR(E143/(目標設定!$O$9/100*目標設定!$O$9/100)),,E143/(目標設定!$O$9/100*目標設定!$O$9/100))</f>
        <v>0</v>
      </c>
      <c r="H143" s="34" t="s">
        <v>24</v>
      </c>
      <c r="I143" s="34" t="s">
        <v>23</v>
      </c>
      <c r="J143" s="34" t="s">
        <v>43</v>
      </c>
      <c r="K143" s="34" t="s">
        <v>44</v>
      </c>
      <c r="L143" s="34" t="s">
        <v>45</v>
      </c>
      <c r="M143" s="96" t="s">
        <v>46</v>
      </c>
      <c r="N143" s="104" t="str">
        <f>IF($E143&lt;&gt;"",IF(目標設定!$O$7="男",((0.1238+(0.0481*$E143)+(0.0234*目標設定!$O$9)-(0.0138*目標設定!$O$5)-0.5473))*1000/4.186,IF(目標設定!$O$7="女",((0.1238+(0.0481*$E143)+(0.0234*目標設定!$O$9)-(0.0138*目標設定!$O$5)-1.0946))*1000/4.186,"error")),"ー")</f>
        <v>ー</v>
      </c>
      <c r="O143" s="35" t="str">
        <f>IF($E143&lt;&gt;"",$N143*(目標設定!$L$13/10)/4,"ー")</f>
        <v>ー</v>
      </c>
      <c r="P143" s="35" t="str">
        <f>IF($E143&lt;&gt;"",$N143*(目標設定!$N$13/10)/9,"ー")</f>
        <v>ー</v>
      </c>
      <c r="Q143" s="105" t="str">
        <f>IF($E143&lt;&gt;"",$N143*(目標設定!$P$13/10)/4,"ー")</f>
        <v>ー</v>
      </c>
      <c r="R143" s="99"/>
    </row>
    <row r="144" spans="2:18" ht="24.95" customHeight="1">
      <c r="B144" s="87">
        <v>141</v>
      </c>
      <c r="C144" s="88">
        <f t="shared" si="4"/>
        <v>45503</v>
      </c>
      <c r="D144" s="108" t="str">
        <f t="shared" si="5"/>
        <v>ー</v>
      </c>
      <c r="E144" s="89"/>
      <c r="F144" s="90"/>
      <c r="G144" s="97">
        <f>IF(ISERROR(E144/(目標設定!$O$9/100*目標設定!$O$9/100)),,E144/(目標設定!$O$9/100*目標設定!$O$9/100))</f>
        <v>0</v>
      </c>
      <c r="H144" s="34" t="s">
        <v>24</v>
      </c>
      <c r="I144" s="34" t="s">
        <v>23</v>
      </c>
      <c r="J144" s="34" t="s">
        <v>43</v>
      </c>
      <c r="K144" s="34" t="s">
        <v>44</v>
      </c>
      <c r="L144" s="34" t="s">
        <v>45</v>
      </c>
      <c r="M144" s="96" t="s">
        <v>46</v>
      </c>
      <c r="N144" s="104" t="str">
        <f>IF($E144&lt;&gt;"",IF(目標設定!$O$7="男",((0.1238+(0.0481*$E144)+(0.0234*目標設定!$O$9)-(0.0138*目標設定!$O$5)-0.5473))*1000/4.186,IF(目標設定!$O$7="女",((0.1238+(0.0481*$E144)+(0.0234*目標設定!$O$9)-(0.0138*目標設定!$O$5)-1.0946))*1000/4.186,"error")),"ー")</f>
        <v>ー</v>
      </c>
      <c r="O144" s="35" t="str">
        <f>IF($E144&lt;&gt;"",$N144*(目標設定!$L$13/10)/4,"ー")</f>
        <v>ー</v>
      </c>
      <c r="P144" s="35" t="str">
        <f>IF($E144&lt;&gt;"",$N144*(目標設定!$N$13/10)/9,"ー")</f>
        <v>ー</v>
      </c>
      <c r="Q144" s="105" t="str">
        <f>IF($E144&lt;&gt;"",$N144*(目標設定!$P$13/10)/4,"ー")</f>
        <v>ー</v>
      </c>
      <c r="R144" s="99"/>
    </row>
    <row r="145" spans="2:18" ht="24.95" customHeight="1">
      <c r="B145" s="87">
        <v>142</v>
      </c>
      <c r="C145" s="88">
        <f t="shared" si="4"/>
        <v>45504</v>
      </c>
      <c r="D145" s="108" t="str">
        <f t="shared" si="5"/>
        <v>ー</v>
      </c>
      <c r="E145" s="89"/>
      <c r="F145" s="90"/>
      <c r="G145" s="97">
        <f>IF(ISERROR(E145/(目標設定!$O$9/100*目標設定!$O$9/100)),,E145/(目標設定!$O$9/100*目標設定!$O$9/100))</f>
        <v>0</v>
      </c>
      <c r="H145" s="34" t="s">
        <v>24</v>
      </c>
      <c r="I145" s="34" t="s">
        <v>23</v>
      </c>
      <c r="J145" s="34" t="s">
        <v>43</v>
      </c>
      <c r="K145" s="34" t="s">
        <v>44</v>
      </c>
      <c r="L145" s="34" t="s">
        <v>45</v>
      </c>
      <c r="M145" s="96" t="s">
        <v>46</v>
      </c>
      <c r="N145" s="104" t="str">
        <f>IF($E145&lt;&gt;"",IF(目標設定!$O$7="男",((0.1238+(0.0481*$E145)+(0.0234*目標設定!$O$9)-(0.0138*目標設定!$O$5)-0.5473))*1000/4.186,IF(目標設定!$O$7="女",((0.1238+(0.0481*$E145)+(0.0234*目標設定!$O$9)-(0.0138*目標設定!$O$5)-1.0946))*1000/4.186,"error")),"ー")</f>
        <v>ー</v>
      </c>
      <c r="O145" s="35" t="str">
        <f>IF($E145&lt;&gt;"",$N145*(目標設定!$L$13/10)/4,"ー")</f>
        <v>ー</v>
      </c>
      <c r="P145" s="35" t="str">
        <f>IF($E145&lt;&gt;"",$N145*(目標設定!$N$13/10)/9,"ー")</f>
        <v>ー</v>
      </c>
      <c r="Q145" s="105" t="str">
        <f>IF($E145&lt;&gt;"",$N145*(目標設定!$P$13/10)/4,"ー")</f>
        <v>ー</v>
      </c>
      <c r="R145" s="99"/>
    </row>
    <row r="146" spans="2:18" ht="24.95" customHeight="1">
      <c r="B146" s="87">
        <v>143</v>
      </c>
      <c r="C146" s="88">
        <f t="shared" si="4"/>
        <v>45505</v>
      </c>
      <c r="D146" s="108" t="str">
        <f t="shared" si="5"/>
        <v>ー</v>
      </c>
      <c r="E146" s="89"/>
      <c r="F146" s="90"/>
      <c r="G146" s="97">
        <f>IF(ISERROR(E146/(目標設定!$O$9/100*目標設定!$O$9/100)),,E146/(目標設定!$O$9/100*目標設定!$O$9/100))</f>
        <v>0</v>
      </c>
      <c r="H146" s="34" t="s">
        <v>24</v>
      </c>
      <c r="I146" s="34" t="s">
        <v>23</v>
      </c>
      <c r="J146" s="34" t="s">
        <v>43</v>
      </c>
      <c r="K146" s="34" t="s">
        <v>44</v>
      </c>
      <c r="L146" s="34" t="s">
        <v>45</v>
      </c>
      <c r="M146" s="96" t="s">
        <v>46</v>
      </c>
      <c r="N146" s="104" t="str">
        <f>IF($E146&lt;&gt;"",IF(目標設定!$O$7="男",((0.1238+(0.0481*$E146)+(0.0234*目標設定!$O$9)-(0.0138*目標設定!$O$5)-0.5473))*1000/4.186,IF(目標設定!$O$7="女",((0.1238+(0.0481*$E146)+(0.0234*目標設定!$O$9)-(0.0138*目標設定!$O$5)-1.0946))*1000/4.186,"error")),"ー")</f>
        <v>ー</v>
      </c>
      <c r="O146" s="35" t="str">
        <f>IF($E146&lt;&gt;"",$N146*(目標設定!$L$13/10)/4,"ー")</f>
        <v>ー</v>
      </c>
      <c r="P146" s="35" t="str">
        <f>IF($E146&lt;&gt;"",$N146*(目標設定!$N$13/10)/9,"ー")</f>
        <v>ー</v>
      </c>
      <c r="Q146" s="105" t="str">
        <f>IF($E146&lt;&gt;"",$N146*(目標設定!$P$13/10)/4,"ー")</f>
        <v>ー</v>
      </c>
      <c r="R146" s="99"/>
    </row>
    <row r="147" spans="2:18" ht="24.95" customHeight="1">
      <c r="B147" s="87">
        <v>144</v>
      </c>
      <c r="C147" s="88">
        <f t="shared" si="4"/>
        <v>45506</v>
      </c>
      <c r="D147" s="108" t="str">
        <f t="shared" si="5"/>
        <v>ー</v>
      </c>
      <c r="E147" s="89"/>
      <c r="F147" s="90"/>
      <c r="G147" s="97">
        <f>IF(ISERROR(E147/(目標設定!$O$9/100*目標設定!$O$9/100)),,E147/(目標設定!$O$9/100*目標設定!$O$9/100))</f>
        <v>0</v>
      </c>
      <c r="H147" s="34" t="s">
        <v>24</v>
      </c>
      <c r="I147" s="34" t="s">
        <v>23</v>
      </c>
      <c r="J147" s="34" t="s">
        <v>43</v>
      </c>
      <c r="K147" s="34" t="s">
        <v>44</v>
      </c>
      <c r="L147" s="34" t="s">
        <v>45</v>
      </c>
      <c r="M147" s="96" t="s">
        <v>46</v>
      </c>
      <c r="N147" s="104" t="str">
        <f>IF($E147&lt;&gt;"",IF(目標設定!$O$7="男",((0.1238+(0.0481*$E147)+(0.0234*目標設定!$O$9)-(0.0138*目標設定!$O$5)-0.5473))*1000/4.186,IF(目標設定!$O$7="女",((0.1238+(0.0481*$E147)+(0.0234*目標設定!$O$9)-(0.0138*目標設定!$O$5)-1.0946))*1000/4.186,"error")),"ー")</f>
        <v>ー</v>
      </c>
      <c r="O147" s="35" t="str">
        <f>IF($E147&lt;&gt;"",$N147*(目標設定!$L$13/10)/4,"ー")</f>
        <v>ー</v>
      </c>
      <c r="P147" s="35" t="str">
        <f>IF($E147&lt;&gt;"",$N147*(目標設定!$N$13/10)/9,"ー")</f>
        <v>ー</v>
      </c>
      <c r="Q147" s="105" t="str">
        <f>IF($E147&lt;&gt;"",$N147*(目標設定!$P$13/10)/4,"ー")</f>
        <v>ー</v>
      </c>
      <c r="R147" s="99"/>
    </row>
    <row r="148" spans="2:18" ht="24.95" customHeight="1">
      <c r="B148" s="87">
        <v>145</v>
      </c>
      <c r="C148" s="88">
        <f t="shared" si="4"/>
        <v>45507</v>
      </c>
      <c r="D148" s="108" t="str">
        <f t="shared" si="5"/>
        <v>ー</v>
      </c>
      <c r="E148" s="89"/>
      <c r="F148" s="90"/>
      <c r="G148" s="97">
        <f>IF(ISERROR(E148/(目標設定!$O$9/100*目標設定!$O$9/100)),,E148/(目標設定!$O$9/100*目標設定!$O$9/100))</f>
        <v>0</v>
      </c>
      <c r="H148" s="34" t="s">
        <v>24</v>
      </c>
      <c r="I148" s="34" t="s">
        <v>23</v>
      </c>
      <c r="J148" s="34" t="s">
        <v>43</v>
      </c>
      <c r="K148" s="34" t="s">
        <v>44</v>
      </c>
      <c r="L148" s="34" t="s">
        <v>45</v>
      </c>
      <c r="M148" s="96" t="s">
        <v>46</v>
      </c>
      <c r="N148" s="104" t="str">
        <f>IF($E148&lt;&gt;"",IF(目標設定!$O$7="男",((0.1238+(0.0481*$E148)+(0.0234*目標設定!$O$9)-(0.0138*目標設定!$O$5)-0.5473))*1000/4.186,IF(目標設定!$O$7="女",((0.1238+(0.0481*$E148)+(0.0234*目標設定!$O$9)-(0.0138*目標設定!$O$5)-1.0946))*1000/4.186,"error")),"ー")</f>
        <v>ー</v>
      </c>
      <c r="O148" s="35" t="str">
        <f>IF($E148&lt;&gt;"",$N148*(目標設定!$L$13/10)/4,"ー")</f>
        <v>ー</v>
      </c>
      <c r="P148" s="35" t="str">
        <f>IF($E148&lt;&gt;"",$N148*(目標設定!$N$13/10)/9,"ー")</f>
        <v>ー</v>
      </c>
      <c r="Q148" s="105" t="str">
        <f>IF($E148&lt;&gt;"",$N148*(目標設定!$P$13/10)/4,"ー")</f>
        <v>ー</v>
      </c>
      <c r="R148" s="99"/>
    </row>
    <row r="149" spans="2:18" ht="24.95" customHeight="1">
      <c r="B149" s="87">
        <v>146</v>
      </c>
      <c r="C149" s="88">
        <f t="shared" si="4"/>
        <v>45508</v>
      </c>
      <c r="D149" s="108" t="str">
        <f t="shared" si="5"/>
        <v>ー</v>
      </c>
      <c r="E149" s="89"/>
      <c r="F149" s="90"/>
      <c r="G149" s="97">
        <f>IF(ISERROR(E149/(目標設定!$O$9/100*目標設定!$O$9/100)),,E149/(目標設定!$O$9/100*目標設定!$O$9/100))</f>
        <v>0</v>
      </c>
      <c r="H149" s="34" t="s">
        <v>24</v>
      </c>
      <c r="I149" s="34" t="s">
        <v>23</v>
      </c>
      <c r="J149" s="34" t="s">
        <v>43</v>
      </c>
      <c r="K149" s="34" t="s">
        <v>44</v>
      </c>
      <c r="L149" s="34" t="s">
        <v>45</v>
      </c>
      <c r="M149" s="96" t="s">
        <v>46</v>
      </c>
      <c r="N149" s="104" t="str">
        <f>IF($E149&lt;&gt;"",IF(目標設定!$O$7="男",((0.1238+(0.0481*$E149)+(0.0234*目標設定!$O$9)-(0.0138*目標設定!$O$5)-0.5473))*1000/4.186,IF(目標設定!$O$7="女",((0.1238+(0.0481*$E149)+(0.0234*目標設定!$O$9)-(0.0138*目標設定!$O$5)-1.0946))*1000/4.186,"error")),"ー")</f>
        <v>ー</v>
      </c>
      <c r="O149" s="35" t="str">
        <f>IF($E149&lt;&gt;"",$N149*(目標設定!$L$13/10)/4,"ー")</f>
        <v>ー</v>
      </c>
      <c r="P149" s="35" t="str">
        <f>IF($E149&lt;&gt;"",$N149*(目標設定!$N$13/10)/9,"ー")</f>
        <v>ー</v>
      </c>
      <c r="Q149" s="105" t="str">
        <f>IF($E149&lt;&gt;"",$N149*(目標設定!$P$13/10)/4,"ー")</f>
        <v>ー</v>
      </c>
      <c r="R149" s="99"/>
    </row>
    <row r="150" spans="2:18" ht="24.95" customHeight="1">
      <c r="B150" s="87">
        <v>147</v>
      </c>
      <c r="C150" s="88">
        <f t="shared" si="4"/>
        <v>45509</v>
      </c>
      <c r="D150" s="108" t="str">
        <f t="shared" si="5"/>
        <v>ー</v>
      </c>
      <c r="E150" s="89"/>
      <c r="F150" s="90"/>
      <c r="G150" s="97">
        <f>IF(ISERROR(E150/(目標設定!$O$9/100*目標設定!$O$9/100)),,E150/(目標設定!$O$9/100*目標設定!$O$9/100))</f>
        <v>0</v>
      </c>
      <c r="H150" s="34" t="s">
        <v>24</v>
      </c>
      <c r="I150" s="34" t="s">
        <v>23</v>
      </c>
      <c r="J150" s="34" t="s">
        <v>43</v>
      </c>
      <c r="K150" s="34" t="s">
        <v>44</v>
      </c>
      <c r="L150" s="34" t="s">
        <v>45</v>
      </c>
      <c r="M150" s="96" t="s">
        <v>46</v>
      </c>
      <c r="N150" s="104" t="str">
        <f>IF($E150&lt;&gt;"",IF(目標設定!$O$7="男",((0.1238+(0.0481*$E150)+(0.0234*目標設定!$O$9)-(0.0138*目標設定!$O$5)-0.5473))*1000/4.186,IF(目標設定!$O$7="女",((0.1238+(0.0481*$E150)+(0.0234*目標設定!$O$9)-(0.0138*目標設定!$O$5)-1.0946))*1000/4.186,"error")),"ー")</f>
        <v>ー</v>
      </c>
      <c r="O150" s="35" t="str">
        <f>IF($E150&lt;&gt;"",$N150*(目標設定!$L$13/10)/4,"ー")</f>
        <v>ー</v>
      </c>
      <c r="P150" s="35" t="str">
        <f>IF($E150&lt;&gt;"",$N150*(目標設定!$N$13/10)/9,"ー")</f>
        <v>ー</v>
      </c>
      <c r="Q150" s="105" t="str">
        <f>IF($E150&lt;&gt;"",$N150*(目標設定!$P$13/10)/4,"ー")</f>
        <v>ー</v>
      </c>
      <c r="R150" s="99"/>
    </row>
    <row r="151" spans="2:18" ht="24.95" customHeight="1">
      <c r="B151" s="87">
        <v>148</v>
      </c>
      <c r="C151" s="88">
        <f t="shared" si="4"/>
        <v>45510</v>
      </c>
      <c r="D151" s="108" t="str">
        <f t="shared" si="5"/>
        <v>ー</v>
      </c>
      <c r="E151" s="89"/>
      <c r="F151" s="90"/>
      <c r="G151" s="97">
        <f>IF(ISERROR(E151/(目標設定!$O$9/100*目標設定!$O$9/100)),,E151/(目標設定!$O$9/100*目標設定!$O$9/100))</f>
        <v>0</v>
      </c>
      <c r="H151" s="34" t="s">
        <v>24</v>
      </c>
      <c r="I151" s="34" t="s">
        <v>23</v>
      </c>
      <c r="J151" s="34" t="s">
        <v>43</v>
      </c>
      <c r="K151" s="34" t="s">
        <v>44</v>
      </c>
      <c r="L151" s="34" t="s">
        <v>45</v>
      </c>
      <c r="M151" s="96" t="s">
        <v>46</v>
      </c>
      <c r="N151" s="104" t="str">
        <f>IF($E151&lt;&gt;"",IF(目標設定!$O$7="男",((0.1238+(0.0481*$E151)+(0.0234*目標設定!$O$9)-(0.0138*目標設定!$O$5)-0.5473))*1000/4.186,IF(目標設定!$O$7="女",((0.1238+(0.0481*$E151)+(0.0234*目標設定!$O$9)-(0.0138*目標設定!$O$5)-1.0946))*1000/4.186,"error")),"ー")</f>
        <v>ー</v>
      </c>
      <c r="O151" s="35" t="str">
        <f>IF($E151&lt;&gt;"",$N151*(目標設定!$L$13/10)/4,"ー")</f>
        <v>ー</v>
      </c>
      <c r="P151" s="35" t="str">
        <f>IF($E151&lt;&gt;"",$N151*(目標設定!$N$13/10)/9,"ー")</f>
        <v>ー</v>
      </c>
      <c r="Q151" s="105" t="str">
        <f>IF($E151&lt;&gt;"",$N151*(目標設定!$P$13/10)/4,"ー")</f>
        <v>ー</v>
      </c>
      <c r="R151" s="99"/>
    </row>
    <row r="152" spans="2:18" ht="24.95" customHeight="1">
      <c r="B152" s="87">
        <v>149</v>
      </c>
      <c r="C152" s="88">
        <f t="shared" si="4"/>
        <v>45511</v>
      </c>
      <c r="D152" s="108" t="str">
        <f t="shared" si="5"/>
        <v>ー</v>
      </c>
      <c r="E152" s="89"/>
      <c r="F152" s="90"/>
      <c r="G152" s="97">
        <f>IF(ISERROR(E152/(目標設定!$O$9/100*目標設定!$O$9/100)),,E152/(目標設定!$O$9/100*目標設定!$O$9/100))</f>
        <v>0</v>
      </c>
      <c r="H152" s="34" t="s">
        <v>24</v>
      </c>
      <c r="I152" s="34" t="s">
        <v>23</v>
      </c>
      <c r="J152" s="34" t="s">
        <v>43</v>
      </c>
      <c r="K152" s="34" t="s">
        <v>44</v>
      </c>
      <c r="L152" s="34" t="s">
        <v>45</v>
      </c>
      <c r="M152" s="96" t="s">
        <v>46</v>
      </c>
      <c r="N152" s="104" t="str">
        <f>IF($E152&lt;&gt;"",IF(目標設定!$O$7="男",((0.1238+(0.0481*$E152)+(0.0234*目標設定!$O$9)-(0.0138*目標設定!$O$5)-0.5473))*1000/4.186,IF(目標設定!$O$7="女",((0.1238+(0.0481*$E152)+(0.0234*目標設定!$O$9)-(0.0138*目標設定!$O$5)-1.0946))*1000/4.186,"error")),"ー")</f>
        <v>ー</v>
      </c>
      <c r="O152" s="35" t="str">
        <f>IF($E152&lt;&gt;"",$N152*(目標設定!$L$13/10)/4,"ー")</f>
        <v>ー</v>
      </c>
      <c r="P152" s="35" t="str">
        <f>IF($E152&lt;&gt;"",$N152*(目標設定!$N$13/10)/9,"ー")</f>
        <v>ー</v>
      </c>
      <c r="Q152" s="105" t="str">
        <f>IF($E152&lt;&gt;"",$N152*(目標設定!$P$13/10)/4,"ー")</f>
        <v>ー</v>
      </c>
      <c r="R152" s="99"/>
    </row>
    <row r="153" spans="2:18" ht="24.95" customHeight="1">
      <c r="B153" s="87">
        <v>150</v>
      </c>
      <c r="C153" s="88">
        <f t="shared" si="4"/>
        <v>45512</v>
      </c>
      <c r="D153" s="108" t="str">
        <f t="shared" si="5"/>
        <v>ー</v>
      </c>
      <c r="E153" s="89"/>
      <c r="F153" s="90"/>
      <c r="G153" s="97">
        <f>IF(ISERROR(E153/(目標設定!$O$9/100*目標設定!$O$9/100)),,E153/(目標設定!$O$9/100*目標設定!$O$9/100))</f>
        <v>0</v>
      </c>
      <c r="H153" s="34" t="s">
        <v>24</v>
      </c>
      <c r="I153" s="34" t="s">
        <v>23</v>
      </c>
      <c r="J153" s="34" t="s">
        <v>43</v>
      </c>
      <c r="K153" s="34" t="s">
        <v>44</v>
      </c>
      <c r="L153" s="34" t="s">
        <v>45</v>
      </c>
      <c r="M153" s="96" t="s">
        <v>46</v>
      </c>
      <c r="N153" s="104" t="str">
        <f>IF($E153&lt;&gt;"",IF(目標設定!$O$7="男",((0.1238+(0.0481*$E153)+(0.0234*目標設定!$O$9)-(0.0138*目標設定!$O$5)-0.5473))*1000/4.186,IF(目標設定!$O$7="女",((0.1238+(0.0481*$E153)+(0.0234*目標設定!$O$9)-(0.0138*目標設定!$O$5)-1.0946))*1000/4.186,"error")),"ー")</f>
        <v>ー</v>
      </c>
      <c r="O153" s="35" t="str">
        <f>IF($E153&lt;&gt;"",$N153*(目標設定!$L$13/10)/4,"ー")</f>
        <v>ー</v>
      </c>
      <c r="P153" s="35" t="str">
        <f>IF($E153&lt;&gt;"",$N153*(目標設定!$N$13/10)/9,"ー")</f>
        <v>ー</v>
      </c>
      <c r="Q153" s="105" t="str">
        <f>IF($E153&lt;&gt;"",$N153*(目標設定!$P$13/10)/4,"ー")</f>
        <v>ー</v>
      </c>
      <c r="R153" s="99"/>
    </row>
    <row r="154" spans="2:18" ht="24.95" customHeight="1">
      <c r="B154" s="87">
        <v>151</v>
      </c>
      <c r="C154" s="88">
        <f t="shared" si="4"/>
        <v>45513</v>
      </c>
      <c r="D154" s="108" t="str">
        <f t="shared" si="5"/>
        <v>ー</v>
      </c>
      <c r="E154" s="89"/>
      <c r="F154" s="90"/>
      <c r="G154" s="97">
        <f>IF(ISERROR(E154/(目標設定!$O$9/100*目標設定!$O$9/100)),,E154/(目標設定!$O$9/100*目標設定!$O$9/100))</f>
        <v>0</v>
      </c>
      <c r="H154" s="34" t="s">
        <v>24</v>
      </c>
      <c r="I154" s="34" t="s">
        <v>23</v>
      </c>
      <c r="J154" s="34" t="s">
        <v>43</v>
      </c>
      <c r="K154" s="34" t="s">
        <v>44</v>
      </c>
      <c r="L154" s="34" t="s">
        <v>45</v>
      </c>
      <c r="M154" s="96" t="s">
        <v>46</v>
      </c>
      <c r="N154" s="104" t="str">
        <f>IF($E154&lt;&gt;"",IF(目標設定!$O$7="男",((0.1238+(0.0481*$E154)+(0.0234*目標設定!$O$9)-(0.0138*目標設定!$O$5)-0.5473))*1000/4.186,IF(目標設定!$O$7="女",((0.1238+(0.0481*$E154)+(0.0234*目標設定!$O$9)-(0.0138*目標設定!$O$5)-1.0946))*1000/4.186,"error")),"ー")</f>
        <v>ー</v>
      </c>
      <c r="O154" s="35" t="str">
        <f>IF($E154&lt;&gt;"",$N154*(目標設定!$L$13/10)/4,"ー")</f>
        <v>ー</v>
      </c>
      <c r="P154" s="35" t="str">
        <f>IF($E154&lt;&gt;"",$N154*(目標設定!$N$13/10)/9,"ー")</f>
        <v>ー</v>
      </c>
      <c r="Q154" s="105" t="str">
        <f>IF($E154&lt;&gt;"",$N154*(目標設定!$P$13/10)/4,"ー")</f>
        <v>ー</v>
      </c>
      <c r="R154" s="99"/>
    </row>
    <row r="155" spans="2:18" ht="24.95" customHeight="1">
      <c r="B155" s="87">
        <v>152</v>
      </c>
      <c r="C155" s="88">
        <f t="shared" si="4"/>
        <v>45514</v>
      </c>
      <c r="D155" s="108" t="str">
        <f t="shared" si="5"/>
        <v>ー</v>
      </c>
      <c r="E155" s="89"/>
      <c r="F155" s="90"/>
      <c r="G155" s="97">
        <f>IF(ISERROR(E155/(目標設定!$O$9/100*目標設定!$O$9/100)),,E155/(目標設定!$O$9/100*目標設定!$O$9/100))</f>
        <v>0</v>
      </c>
      <c r="H155" s="34" t="s">
        <v>24</v>
      </c>
      <c r="I155" s="34" t="s">
        <v>23</v>
      </c>
      <c r="J155" s="34" t="s">
        <v>43</v>
      </c>
      <c r="K155" s="34" t="s">
        <v>44</v>
      </c>
      <c r="L155" s="34" t="s">
        <v>45</v>
      </c>
      <c r="M155" s="96" t="s">
        <v>46</v>
      </c>
      <c r="N155" s="104" t="str">
        <f>IF($E155&lt;&gt;"",IF(目標設定!$O$7="男",((0.1238+(0.0481*$E155)+(0.0234*目標設定!$O$9)-(0.0138*目標設定!$O$5)-0.5473))*1000/4.186,IF(目標設定!$O$7="女",((0.1238+(0.0481*$E155)+(0.0234*目標設定!$O$9)-(0.0138*目標設定!$O$5)-1.0946))*1000/4.186,"error")),"ー")</f>
        <v>ー</v>
      </c>
      <c r="O155" s="35" t="str">
        <f>IF($E155&lt;&gt;"",$N155*(目標設定!$L$13/10)/4,"ー")</f>
        <v>ー</v>
      </c>
      <c r="P155" s="35" t="str">
        <f>IF($E155&lt;&gt;"",$N155*(目標設定!$N$13/10)/9,"ー")</f>
        <v>ー</v>
      </c>
      <c r="Q155" s="105" t="str">
        <f>IF($E155&lt;&gt;"",$N155*(目標設定!$P$13/10)/4,"ー")</f>
        <v>ー</v>
      </c>
      <c r="R155" s="99"/>
    </row>
    <row r="156" spans="2:18" ht="24.95" customHeight="1">
      <c r="B156" s="87">
        <v>153</v>
      </c>
      <c r="C156" s="88">
        <f t="shared" si="4"/>
        <v>45515</v>
      </c>
      <c r="D156" s="108" t="str">
        <f t="shared" si="5"/>
        <v>ー</v>
      </c>
      <c r="E156" s="89"/>
      <c r="F156" s="90"/>
      <c r="G156" s="97">
        <f>IF(ISERROR(E156/(目標設定!$O$9/100*目標設定!$O$9/100)),,E156/(目標設定!$O$9/100*目標設定!$O$9/100))</f>
        <v>0</v>
      </c>
      <c r="H156" s="34" t="s">
        <v>24</v>
      </c>
      <c r="I156" s="34" t="s">
        <v>23</v>
      </c>
      <c r="J156" s="34" t="s">
        <v>43</v>
      </c>
      <c r="K156" s="34" t="s">
        <v>44</v>
      </c>
      <c r="L156" s="34" t="s">
        <v>45</v>
      </c>
      <c r="M156" s="96" t="s">
        <v>46</v>
      </c>
      <c r="N156" s="104" t="str">
        <f>IF($E156&lt;&gt;"",IF(目標設定!$O$7="男",((0.1238+(0.0481*$E156)+(0.0234*目標設定!$O$9)-(0.0138*目標設定!$O$5)-0.5473))*1000/4.186,IF(目標設定!$O$7="女",((0.1238+(0.0481*$E156)+(0.0234*目標設定!$O$9)-(0.0138*目標設定!$O$5)-1.0946))*1000/4.186,"error")),"ー")</f>
        <v>ー</v>
      </c>
      <c r="O156" s="35" t="str">
        <f>IF($E156&lt;&gt;"",$N156*(目標設定!$L$13/10)/4,"ー")</f>
        <v>ー</v>
      </c>
      <c r="P156" s="35" t="str">
        <f>IF($E156&lt;&gt;"",$N156*(目標設定!$N$13/10)/9,"ー")</f>
        <v>ー</v>
      </c>
      <c r="Q156" s="105" t="str">
        <f>IF($E156&lt;&gt;"",$N156*(目標設定!$P$13/10)/4,"ー")</f>
        <v>ー</v>
      </c>
      <c r="R156" s="99"/>
    </row>
    <row r="157" spans="2:18" ht="24.95" customHeight="1">
      <c r="B157" s="87">
        <v>154</v>
      </c>
      <c r="C157" s="88">
        <f t="shared" si="4"/>
        <v>45516</v>
      </c>
      <c r="D157" s="108" t="str">
        <f t="shared" si="5"/>
        <v>ー</v>
      </c>
      <c r="E157" s="89"/>
      <c r="F157" s="90"/>
      <c r="G157" s="97">
        <f>IF(ISERROR(E157/(目標設定!$O$9/100*目標設定!$O$9/100)),,E157/(目標設定!$O$9/100*目標設定!$O$9/100))</f>
        <v>0</v>
      </c>
      <c r="H157" s="34" t="s">
        <v>24</v>
      </c>
      <c r="I157" s="34" t="s">
        <v>23</v>
      </c>
      <c r="J157" s="34" t="s">
        <v>43</v>
      </c>
      <c r="K157" s="34" t="s">
        <v>44</v>
      </c>
      <c r="L157" s="34" t="s">
        <v>45</v>
      </c>
      <c r="M157" s="96" t="s">
        <v>46</v>
      </c>
      <c r="N157" s="104" t="str">
        <f>IF($E157&lt;&gt;"",IF(目標設定!$O$7="男",((0.1238+(0.0481*$E157)+(0.0234*目標設定!$O$9)-(0.0138*目標設定!$O$5)-0.5473))*1000/4.186,IF(目標設定!$O$7="女",((0.1238+(0.0481*$E157)+(0.0234*目標設定!$O$9)-(0.0138*目標設定!$O$5)-1.0946))*1000/4.186,"error")),"ー")</f>
        <v>ー</v>
      </c>
      <c r="O157" s="35" t="str">
        <f>IF($E157&lt;&gt;"",$N157*(目標設定!$L$13/10)/4,"ー")</f>
        <v>ー</v>
      </c>
      <c r="P157" s="35" t="str">
        <f>IF($E157&lt;&gt;"",$N157*(目標設定!$N$13/10)/9,"ー")</f>
        <v>ー</v>
      </c>
      <c r="Q157" s="105" t="str">
        <f>IF($E157&lt;&gt;"",$N157*(目標設定!$P$13/10)/4,"ー")</f>
        <v>ー</v>
      </c>
      <c r="R157" s="99"/>
    </row>
    <row r="158" spans="2:18" ht="24.95" customHeight="1">
      <c r="B158" s="87">
        <v>155</v>
      </c>
      <c r="C158" s="88">
        <f t="shared" si="4"/>
        <v>45517</v>
      </c>
      <c r="D158" s="108" t="str">
        <f t="shared" si="5"/>
        <v>ー</v>
      </c>
      <c r="E158" s="89"/>
      <c r="F158" s="90"/>
      <c r="G158" s="97">
        <f>IF(ISERROR(E158/(目標設定!$O$9/100*目標設定!$O$9/100)),,E158/(目標設定!$O$9/100*目標設定!$O$9/100))</f>
        <v>0</v>
      </c>
      <c r="H158" s="34" t="s">
        <v>24</v>
      </c>
      <c r="I158" s="34" t="s">
        <v>23</v>
      </c>
      <c r="J158" s="34" t="s">
        <v>43</v>
      </c>
      <c r="K158" s="34" t="s">
        <v>44</v>
      </c>
      <c r="L158" s="34" t="s">
        <v>45</v>
      </c>
      <c r="M158" s="96" t="s">
        <v>46</v>
      </c>
      <c r="N158" s="104" t="str">
        <f>IF($E158&lt;&gt;"",IF(目標設定!$O$7="男",((0.1238+(0.0481*$E158)+(0.0234*目標設定!$O$9)-(0.0138*目標設定!$O$5)-0.5473))*1000/4.186,IF(目標設定!$O$7="女",((0.1238+(0.0481*$E158)+(0.0234*目標設定!$O$9)-(0.0138*目標設定!$O$5)-1.0946))*1000/4.186,"error")),"ー")</f>
        <v>ー</v>
      </c>
      <c r="O158" s="35" t="str">
        <f>IF($E158&lt;&gt;"",$N158*(目標設定!$L$13/10)/4,"ー")</f>
        <v>ー</v>
      </c>
      <c r="P158" s="35" t="str">
        <f>IF($E158&lt;&gt;"",$N158*(目標設定!$N$13/10)/9,"ー")</f>
        <v>ー</v>
      </c>
      <c r="Q158" s="105" t="str">
        <f>IF($E158&lt;&gt;"",$N158*(目標設定!$P$13/10)/4,"ー")</f>
        <v>ー</v>
      </c>
      <c r="R158" s="99"/>
    </row>
    <row r="159" spans="2:18" ht="24.95" customHeight="1">
      <c r="B159" s="87">
        <v>156</v>
      </c>
      <c r="C159" s="88">
        <f t="shared" si="4"/>
        <v>45518</v>
      </c>
      <c r="D159" s="108" t="str">
        <f t="shared" si="5"/>
        <v>ー</v>
      </c>
      <c r="E159" s="89"/>
      <c r="F159" s="90"/>
      <c r="G159" s="97">
        <f>IF(ISERROR(E159/(目標設定!$O$9/100*目標設定!$O$9/100)),,E159/(目標設定!$O$9/100*目標設定!$O$9/100))</f>
        <v>0</v>
      </c>
      <c r="H159" s="34" t="s">
        <v>24</v>
      </c>
      <c r="I159" s="34" t="s">
        <v>23</v>
      </c>
      <c r="J159" s="34" t="s">
        <v>43</v>
      </c>
      <c r="K159" s="34" t="s">
        <v>44</v>
      </c>
      <c r="L159" s="34" t="s">
        <v>45</v>
      </c>
      <c r="M159" s="96" t="s">
        <v>46</v>
      </c>
      <c r="N159" s="104" t="str">
        <f>IF($E159&lt;&gt;"",IF(目標設定!$O$7="男",((0.1238+(0.0481*$E159)+(0.0234*目標設定!$O$9)-(0.0138*目標設定!$O$5)-0.5473))*1000/4.186,IF(目標設定!$O$7="女",((0.1238+(0.0481*$E159)+(0.0234*目標設定!$O$9)-(0.0138*目標設定!$O$5)-1.0946))*1000/4.186,"error")),"ー")</f>
        <v>ー</v>
      </c>
      <c r="O159" s="35" t="str">
        <f>IF($E159&lt;&gt;"",$N159*(目標設定!$L$13/10)/4,"ー")</f>
        <v>ー</v>
      </c>
      <c r="P159" s="35" t="str">
        <f>IF($E159&lt;&gt;"",$N159*(目標設定!$N$13/10)/9,"ー")</f>
        <v>ー</v>
      </c>
      <c r="Q159" s="105" t="str">
        <f>IF($E159&lt;&gt;"",$N159*(目標設定!$P$13/10)/4,"ー")</f>
        <v>ー</v>
      </c>
      <c r="R159" s="99"/>
    </row>
    <row r="160" spans="2:18" ht="24.95" customHeight="1">
      <c r="B160" s="87">
        <v>157</v>
      </c>
      <c r="C160" s="88">
        <f t="shared" si="4"/>
        <v>45519</v>
      </c>
      <c r="D160" s="108" t="str">
        <f t="shared" si="5"/>
        <v>ー</v>
      </c>
      <c r="E160" s="89"/>
      <c r="F160" s="90"/>
      <c r="G160" s="97">
        <f>IF(ISERROR(E160/(目標設定!$O$9/100*目標設定!$O$9/100)),,E160/(目標設定!$O$9/100*目標設定!$O$9/100))</f>
        <v>0</v>
      </c>
      <c r="H160" s="34" t="s">
        <v>24</v>
      </c>
      <c r="I160" s="34" t="s">
        <v>23</v>
      </c>
      <c r="J160" s="34" t="s">
        <v>43</v>
      </c>
      <c r="K160" s="34" t="s">
        <v>44</v>
      </c>
      <c r="L160" s="34" t="s">
        <v>45</v>
      </c>
      <c r="M160" s="96" t="s">
        <v>46</v>
      </c>
      <c r="N160" s="104" t="str">
        <f>IF($E160&lt;&gt;"",IF(目標設定!$O$7="男",((0.1238+(0.0481*$E160)+(0.0234*目標設定!$O$9)-(0.0138*目標設定!$O$5)-0.5473))*1000/4.186,IF(目標設定!$O$7="女",((0.1238+(0.0481*$E160)+(0.0234*目標設定!$O$9)-(0.0138*目標設定!$O$5)-1.0946))*1000/4.186,"error")),"ー")</f>
        <v>ー</v>
      </c>
      <c r="O160" s="35" t="str">
        <f>IF($E160&lt;&gt;"",$N160*(目標設定!$L$13/10)/4,"ー")</f>
        <v>ー</v>
      </c>
      <c r="P160" s="35" t="str">
        <f>IF($E160&lt;&gt;"",$N160*(目標設定!$N$13/10)/9,"ー")</f>
        <v>ー</v>
      </c>
      <c r="Q160" s="105" t="str">
        <f>IF($E160&lt;&gt;"",$N160*(目標設定!$P$13/10)/4,"ー")</f>
        <v>ー</v>
      </c>
      <c r="R160" s="99"/>
    </row>
    <row r="161" spans="2:18" ht="24.95" customHeight="1">
      <c r="B161" s="87">
        <v>158</v>
      </c>
      <c r="C161" s="88">
        <f t="shared" si="4"/>
        <v>45520</v>
      </c>
      <c r="D161" s="108" t="str">
        <f t="shared" si="5"/>
        <v>ー</v>
      </c>
      <c r="E161" s="89"/>
      <c r="F161" s="90"/>
      <c r="G161" s="97">
        <f>IF(ISERROR(E161/(目標設定!$O$9/100*目標設定!$O$9/100)),,E161/(目標設定!$O$9/100*目標設定!$O$9/100))</f>
        <v>0</v>
      </c>
      <c r="H161" s="34" t="s">
        <v>24</v>
      </c>
      <c r="I161" s="34" t="s">
        <v>23</v>
      </c>
      <c r="J161" s="34" t="s">
        <v>43</v>
      </c>
      <c r="K161" s="34" t="s">
        <v>44</v>
      </c>
      <c r="L161" s="34" t="s">
        <v>45</v>
      </c>
      <c r="M161" s="96" t="s">
        <v>46</v>
      </c>
      <c r="N161" s="104" t="str">
        <f>IF($E161&lt;&gt;"",IF(目標設定!$O$7="男",((0.1238+(0.0481*$E161)+(0.0234*目標設定!$O$9)-(0.0138*目標設定!$O$5)-0.5473))*1000/4.186,IF(目標設定!$O$7="女",((0.1238+(0.0481*$E161)+(0.0234*目標設定!$O$9)-(0.0138*目標設定!$O$5)-1.0946))*1000/4.186,"error")),"ー")</f>
        <v>ー</v>
      </c>
      <c r="O161" s="35" t="str">
        <f>IF($E161&lt;&gt;"",$N161*(目標設定!$L$13/10)/4,"ー")</f>
        <v>ー</v>
      </c>
      <c r="P161" s="35" t="str">
        <f>IF($E161&lt;&gt;"",$N161*(目標設定!$N$13/10)/9,"ー")</f>
        <v>ー</v>
      </c>
      <c r="Q161" s="105" t="str">
        <f>IF($E161&lt;&gt;"",$N161*(目標設定!$P$13/10)/4,"ー")</f>
        <v>ー</v>
      </c>
      <c r="R161" s="99"/>
    </row>
    <row r="162" spans="2:18" ht="24.95" customHeight="1">
      <c r="B162" s="87">
        <v>159</v>
      </c>
      <c r="C162" s="88">
        <f t="shared" si="4"/>
        <v>45521</v>
      </c>
      <c r="D162" s="108" t="str">
        <f t="shared" si="5"/>
        <v>ー</v>
      </c>
      <c r="E162" s="89"/>
      <c r="F162" s="90"/>
      <c r="G162" s="97">
        <f>IF(ISERROR(E162/(目標設定!$O$9/100*目標設定!$O$9/100)),,E162/(目標設定!$O$9/100*目標設定!$O$9/100))</f>
        <v>0</v>
      </c>
      <c r="H162" s="34" t="s">
        <v>24</v>
      </c>
      <c r="I162" s="34" t="s">
        <v>23</v>
      </c>
      <c r="J162" s="34" t="s">
        <v>43</v>
      </c>
      <c r="K162" s="34" t="s">
        <v>44</v>
      </c>
      <c r="L162" s="34" t="s">
        <v>45</v>
      </c>
      <c r="M162" s="96" t="s">
        <v>46</v>
      </c>
      <c r="N162" s="104" t="str">
        <f>IF($E162&lt;&gt;"",IF(目標設定!$O$7="男",((0.1238+(0.0481*$E162)+(0.0234*目標設定!$O$9)-(0.0138*目標設定!$O$5)-0.5473))*1000/4.186,IF(目標設定!$O$7="女",((0.1238+(0.0481*$E162)+(0.0234*目標設定!$O$9)-(0.0138*目標設定!$O$5)-1.0946))*1000/4.186,"error")),"ー")</f>
        <v>ー</v>
      </c>
      <c r="O162" s="35" t="str">
        <f>IF($E162&lt;&gt;"",$N162*(目標設定!$L$13/10)/4,"ー")</f>
        <v>ー</v>
      </c>
      <c r="P162" s="35" t="str">
        <f>IF($E162&lt;&gt;"",$N162*(目標設定!$N$13/10)/9,"ー")</f>
        <v>ー</v>
      </c>
      <c r="Q162" s="105" t="str">
        <f>IF($E162&lt;&gt;"",$N162*(目標設定!$P$13/10)/4,"ー")</f>
        <v>ー</v>
      </c>
      <c r="R162" s="99"/>
    </row>
    <row r="163" spans="2:18" ht="24.95" customHeight="1">
      <c r="B163" s="87">
        <v>160</v>
      </c>
      <c r="C163" s="88">
        <f t="shared" si="4"/>
        <v>45522</v>
      </c>
      <c r="D163" s="108" t="str">
        <f t="shared" si="5"/>
        <v>ー</v>
      </c>
      <c r="E163" s="89"/>
      <c r="F163" s="90"/>
      <c r="G163" s="97">
        <f>IF(ISERROR(E163/(目標設定!$O$9/100*目標設定!$O$9/100)),,E163/(目標設定!$O$9/100*目標設定!$O$9/100))</f>
        <v>0</v>
      </c>
      <c r="H163" s="34" t="s">
        <v>24</v>
      </c>
      <c r="I163" s="34" t="s">
        <v>23</v>
      </c>
      <c r="J163" s="34" t="s">
        <v>43</v>
      </c>
      <c r="K163" s="34" t="s">
        <v>44</v>
      </c>
      <c r="L163" s="34" t="s">
        <v>45</v>
      </c>
      <c r="M163" s="96" t="s">
        <v>46</v>
      </c>
      <c r="N163" s="104" t="str">
        <f>IF($E163&lt;&gt;"",IF(目標設定!$O$7="男",((0.1238+(0.0481*$E163)+(0.0234*目標設定!$O$9)-(0.0138*目標設定!$O$5)-0.5473))*1000/4.186,IF(目標設定!$O$7="女",((0.1238+(0.0481*$E163)+(0.0234*目標設定!$O$9)-(0.0138*目標設定!$O$5)-1.0946))*1000/4.186,"error")),"ー")</f>
        <v>ー</v>
      </c>
      <c r="O163" s="35" t="str">
        <f>IF($E163&lt;&gt;"",$N163*(目標設定!$L$13/10)/4,"ー")</f>
        <v>ー</v>
      </c>
      <c r="P163" s="35" t="str">
        <f>IF($E163&lt;&gt;"",$N163*(目標設定!$N$13/10)/9,"ー")</f>
        <v>ー</v>
      </c>
      <c r="Q163" s="105" t="str">
        <f>IF($E163&lt;&gt;"",$N163*(目標設定!$P$13/10)/4,"ー")</f>
        <v>ー</v>
      </c>
      <c r="R163" s="99"/>
    </row>
    <row r="164" spans="2:18" ht="24.95" customHeight="1">
      <c r="B164" s="87">
        <v>161</v>
      </c>
      <c r="C164" s="88">
        <f t="shared" si="4"/>
        <v>45523</v>
      </c>
      <c r="D164" s="108" t="str">
        <f t="shared" si="5"/>
        <v>ー</v>
      </c>
      <c r="E164" s="89"/>
      <c r="F164" s="90"/>
      <c r="G164" s="97">
        <f>IF(ISERROR(E164/(目標設定!$O$9/100*目標設定!$O$9/100)),,E164/(目標設定!$O$9/100*目標設定!$O$9/100))</f>
        <v>0</v>
      </c>
      <c r="H164" s="34" t="s">
        <v>24</v>
      </c>
      <c r="I164" s="34" t="s">
        <v>23</v>
      </c>
      <c r="J164" s="34" t="s">
        <v>43</v>
      </c>
      <c r="K164" s="34" t="s">
        <v>44</v>
      </c>
      <c r="L164" s="34" t="s">
        <v>45</v>
      </c>
      <c r="M164" s="96" t="s">
        <v>46</v>
      </c>
      <c r="N164" s="104" t="str">
        <f>IF($E164&lt;&gt;"",IF(目標設定!$O$7="男",((0.1238+(0.0481*$E164)+(0.0234*目標設定!$O$9)-(0.0138*目標設定!$O$5)-0.5473))*1000/4.186,IF(目標設定!$O$7="女",((0.1238+(0.0481*$E164)+(0.0234*目標設定!$O$9)-(0.0138*目標設定!$O$5)-1.0946))*1000/4.186,"error")),"ー")</f>
        <v>ー</v>
      </c>
      <c r="O164" s="35" t="str">
        <f>IF($E164&lt;&gt;"",$N164*(目標設定!$L$13/10)/4,"ー")</f>
        <v>ー</v>
      </c>
      <c r="P164" s="35" t="str">
        <f>IF($E164&lt;&gt;"",$N164*(目標設定!$N$13/10)/9,"ー")</f>
        <v>ー</v>
      </c>
      <c r="Q164" s="105" t="str">
        <f>IF($E164&lt;&gt;"",$N164*(目標設定!$P$13/10)/4,"ー")</f>
        <v>ー</v>
      </c>
      <c r="R164" s="99"/>
    </row>
    <row r="165" spans="2:18" ht="24.95" customHeight="1">
      <c r="B165" s="87">
        <v>162</v>
      </c>
      <c r="C165" s="88">
        <f t="shared" si="4"/>
        <v>45524</v>
      </c>
      <c r="D165" s="108" t="str">
        <f t="shared" si="5"/>
        <v>ー</v>
      </c>
      <c r="E165" s="89"/>
      <c r="F165" s="90"/>
      <c r="G165" s="97">
        <f>IF(ISERROR(E165/(目標設定!$O$9/100*目標設定!$O$9/100)),,E165/(目標設定!$O$9/100*目標設定!$O$9/100))</f>
        <v>0</v>
      </c>
      <c r="H165" s="34" t="s">
        <v>24</v>
      </c>
      <c r="I165" s="34" t="s">
        <v>23</v>
      </c>
      <c r="J165" s="34" t="s">
        <v>43</v>
      </c>
      <c r="K165" s="34" t="s">
        <v>44</v>
      </c>
      <c r="L165" s="34" t="s">
        <v>45</v>
      </c>
      <c r="M165" s="96" t="s">
        <v>46</v>
      </c>
      <c r="N165" s="104" t="str">
        <f>IF($E165&lt;&gt;"",IF(目標設定!$O$7="男",((0.1238+(0.0481*$E165)+(0.0234*目標設定!$O$9)-(0.0138*目標設定!$O$5)-0.5473))*1000/4.186,IF(目標設定!$O$7="女",((0.1238+(0.0481*$E165)+(0.0234*目標設定!$O$9)-(0.0138*目標設定!$O$5)-1.0946))*1000/4.186,"error")),"ー")</f>
        <v>ー</v>
      </c>
      <c r="O165" s="35" t="str">
        <f>IF($E165&lt;&gt;"",$N165*(目標設定!$L$13/10)/4,"ー")</f>
        <v>ー</v>
      </c>
      <c r="P165" s="35" t="str">
        <f>IF($E165&lt;&gt;"",$N165*(目標設定!$N$13/10)/9,"ー")</f>
        <v>ー</v>
      </c>
      <c r="Q165" s="105" t="str">
        <f>IF($E165&lt;&gt;"",$N165*(目標設定!$P$13/10)/4,"ー")</f>
        <v>ー</v>
      </c>
      <c r="R165" s="99"/>
    </row>
    <row r="166" spans="2:18" ht="24.95" customHeight="1">
      <c r="B166" s="87">
        <v>163</v>
      </c>
      <c r="C166" s="88">
        <f t="shared" si="4"/>
        <v>45525</v>
      </c>
      <c r="D166" s="108" t="str">
        <f t="shared" si="5"/>
        <v>ー</v>
      </c>
      <c r="E166" s="89"/>
      <c r="F166" s="90"/>
      <c r="G166" s="97">
        <f>IF(ISERROR(E166/(目標設定!$O$9/100*目標設定!$O$9/100)),,E166/(目標設定!$O$9/100*目標設定!$O$9/100))</f>
        <v>0</v>
      </c>
      <c r="H166" s="34" t="s">
        <v>24</v>
      </c>
      <c r="I166" s="34" t="s">
        <v>23</v>
      </c>
      <c r="J166" s="34" t="s">
        <v>43</v>
      </c>
      <c r="K166" s="34" t="s">
        <v>44</v>
      </c>
      <c r="L166" s="34" t="s">
        <v>45</v>
      </c>
      <c r="M166" s="96" t="s">
        <v>46</v>
      </c>
      <c r="N166" s="104" t="str">
        <f>IF($E166&lt;&gt;"",IF(目標設定!$O$7="男",((0.1238+(0.0481*$E166)+(0.0234*目標設定!$O$9)-(0.0138*目標設定!$O$5)-0.5473))*1000/4.186,IF(目標設定!$O$7="女",((0.1238+(0.0481*$E166)+(0.0234*目標設定!$O$9)-(0.0138*目標設定!$O$5)-1.0946))*1000/4.186,"error")),"ー")</f>
        <v>ー</v>
      </c>
      <c r="O166" s="35" t="str">
        <f>IF($E166&lt;&gt;"",$N166*(目標設定!$L$13/10)/4,"ー")</f>
        <v>ー</v>
      </c>
      <c r="P166" s="35" t="str">
        <f>IF($E166&lt;&gt;"",$N166*(目標設定!$N$13/10)/9,"ー")</f>
        <v>ー</v>
      </c>
      <c r="Q166" s="105" t="str">
        <f>IF($E166&lt;&gt;"",$N166*(目標設定!$P$13/10)/4,"ー")</f>
        <v>ー</v>
      </c>
      <c r="R166" s="99"/>
    </row>
    <row r="167" spans="2:18" ht="24.95" customHeight="1">
      <c r="B167" s="87">
        <v>164</v>
      </c>
      <c r="C167" s="88">
        <f t="shared" si="4"/>
        <v>45526</v>
      </c>
      <c r="D167" s="108" t="str">
        <f t="shared" si="5"/>
        <v>ー</v>
      </c>
      <c r="E167" s="89"/>
      <c r="F167" s="90"/>
      <c r="G167" s="97">
        <f>IF(ISERROR(E167/(目標設定!$O$9/100*目標設定!$O$9/100)),,E167/(目標設定!$O$9/100*目標設定!$O$9/100))</f>
        <v>0</v>
      </c>
      <c r="H167" s="34" t="s">
        <v>24</v>
      </c>
      <c r="I167" s="34" t="s">
        <v>23</v>
      </c>
      <c r="J167" s="34" t="s">
        <v>43</v>
      </c>
      <c r="K167" s="34" t="s">
        <v>44</v>
      </c>
      <c r="L167" s="34" t="s">
        <v>45</v>
      </c>
      <c r="M167" s="96" t="s">
        <v>46</v>
      </c>
      <c r="N167" s="104" t="str">
        <f>IF($E167&lt;&gt;"",IF(目標設定!$O$7="男",((0.1238+(0.0481*$E167)+(0.0234*目標設定!$O$9)-(0.0138*目標設定!$O$5)-0.5473))*1000/4.186,IF(目標設定!$O$7="女",((0.1238+(0.0481*$E167)+(0.0234*目標設定!$O$9)-(0.0138*目標設定!$O$5)-1.0946))*1000/4.186,"error")),"ー")</f>
        <v>ー</v>
      </c>
      <c r="O167" s="35" t="str">
        <f>IF($E167&lt;&gt;"",$N167*(目標設定!$L$13/10)/4,"ー")</f>
        <v>ー</v>
      </c>
      <c r="P167" s="35" t="str">
        <f>IF($E167&lt;&gt;"",$N167*(目標設定!$N$13/10)/9,"ー")</f>
        <v>ー</v>
      </c>
      <c r="Q167" s="105" t="str">
        <f>IF($E167&lt;&gt;"",$N167*(目標設定!$P$13/10)/4,"ー")</f>
        <v>ー</v>
      </c>
      <c r="R167" s="99"/>
    </row>
    <row r="168" spans="2:18" ht="24.95" customHeight="1">
      <c r="B168" s="87">
        <v>165</v>
      </c>
      <c r="C168" s="88">
        <f t="shared" si="4"/>
        <v>45527</v>
      </c>
      <c r="D168" s="108" t="str">
        <f t="shared" si="5"/>
        <v>ー</v>
      </c>
      <c r="E168" s="89"/>
      <c r="F168" s="90"/>
      <c r="G168" s="97">
        <f>IF(ISERROR(E168/(目標設定!$O$9/100*目標設定!$O$9/100)),,E168/(目標設定!$O$9/100*目標設定!$O$9/100))</f>
        <v>0</v>
      </c>
      <c r="H168" s="34" t="s">
        <v>24</v>
      </c>
      <c r="I168" s="34" t="s">
        <v>23</v>
      </c>
      <c r="J168" s="34" t="s">
        <v>43</v>
      </c>
      <c r="K168" s="34" t="s">
        <v>44</v>
      </c>
      <c r="L168" s="34" t="s">
        <v>45</v>
      </c>
      <c r="M168" s="96" t="s">
        <v>46</v>
      </c>
      <c r="N168" s="104" t="str">
        <f>IF($E168&lt;&gt;"",IF(目標設定!$O$7="男",((0.1238+(0.0481*$E168)+(0.0234*目標設定!$O$9)-(0.0138*目標設定!$O$5)-0.5473))*1000/4.186,IF(目標設定!$O$7="女",((0.1238+(0.0481*$E168)+(0.0234*目標設定!$O$9)-(0.0138*目標設定!$O$5)-1.0946))*1000/4.186,"error")),"ー")</f>
        <v>ー</v>
      </c>
      <c r="O168" s="35" t="str">
        <f>IF($E168&lt;&gt;"",$N168*(目標設定!$L$13/10)/4,"ー")</f>
        <v>ー</v>
      </c>
      <c r="P168" s="35" t="str">
        <f>IF($E168&lt;&gt;"",$N168*(目標設定!$N$13/10)/9,"ー")</f>
        <v>ー</v>
      </c>
      <c r="Q168" s="105" t="str">
        <f>IF($E168&lt;&gt;"",$N168*(目標設定!$P$13/10)/4,"ー")</f>
        <v>ー</v>
      </c>
      <c r="R168" s="99"/>
    </row>
    <row r="169" spans="2:18" ht="24.95" customHeight="1">
      <c r="B169" s="87">
        <v>166</v>
      </c>
      <c r="C169" s="88">
        <f t="shared" si="4"/>
        <v>45528</v>
      </c>
      <c r="D169" s="108" t="str">
        <f t="shared" si="5"/>
        <v>ー</v>
      </c>
      <c r="E169" s="89"/>
      <c r="F169" s="90"/>
      <c r="G169" s="97">
        <f>IF(ISERROR(E169/(目標設定!$O$9/100*目標設定!$O$9/100)),,E169/(目標設定!$O$9/100*目標設定!$O$9/100))</f>
        <v>0</v>
      </c>
      <c r="H169" s="34" t="s">
        <v>24</v>
      </c>
      <c r="I169" s="34" t="s">
        <v>23</v>
      </c>
      <c r="J169" s="34" t="s">
        <v>43</v>
      </c>
      <c r="K169" s="34" t="s">
        <v>44</v>
      </c>
      <c r="L169" s="34" t="s">
        <v>45</v>
      </c>
      <c r="M169" s="96" t="s">
        <v>46</v>
      </c>
      <c r="N169" s="104" t="str">
        <f>IF($E169&lt;&gt;"",IF(目標設定!$O$7="男",((0.1238+(0.0481*$E169)+(0.0234*目標設定!$O$9)-(0.0138*目標設定!$O$5)-0.5473))*1000/4.186,IF(目標設定!$O$7="女",((0.1238+(0.0481*$E169)+(0.0234*目標設定!$O$9)-(0.0138*目標設定!$O$5)-1.0946))*1000/4.186,"error")),"ー")</f>
        <v>ー</v>
      </c>
      <c r="O169" s="35" t="str">
        <f>IF($E169&lt;&gt;"",$N169*(目標設定!$L$13/10)/4,"ー")</f>
        <v>ー</v>
      </c>
      <c r="P169" s="35" t="str">
        <f>IF($E169&lt;&gt;"",$N169*(目標設定!$N$13/10)/9,"ー")</f>
        <v>ー</v>
      </c>
      <c r="Q169" s="105" t="str">
        <f>IF($E169&lt;&gt;"",$N169*(目標設定!$P$13/10)/4,"ー")</f>
        <v>ー</v>
      </c>
      <c r="R169" s="99"/>
    </row>
    <row r="170" spans="2:18" ht="24.95" customHeight="1">
      <c r="B170" s="87">
        <v>167</v>
      </c>
      <c r="C170" s="88">
        <f t="shared" si="4"/>
        <v>45529</v>
      </c>
      <c r="D170" s="108" t="str">
        <f t="shared" si="5"/>
        <v>ー</v>
      </c>
      <c r="E170" s="89"/>
      <c r="F170" s="90"/>
      <c r="G170" s="97">
        <f>IF(ISERROR(E170/(目標設定!$O$9/100*目標設定!$O$9/100)),,E170/(目標設定!$O$9/100*目標設定!$O$9/100))</f>
        <v>0</v>
      </c>
      <c r="H170" s="34" t="s">
        <v>24</v>
      </c>
      <c r="I170" s="34" t="s">
        <v>23</v>
      </c>
      <c r="J170" s="34" t="s">
        <v>43</v>
      </c>
      <c r="K170" s="34" t="s">
        <v>44</v>
      </c>
      <c r="L170" s="34" t="s">
        <v>45</v>
      </c>
      <c r="M170" s="96" t="s">
        <v>46</v>
      </c>
      <c r="N170" s="104" t="str">
        <f>IF($E170&lt;&gt;"",IF(目標設定!$O$7="男",((0.1238+(0.0481*$E170)+(0.0234*目標設定!$O$9)-(0.0138*目標設定!$O$5)-0.5473))*1000/4.186,IF(目標設定!$O$7="女",((0.1238+(0.0481*$E170)+(0.0234*目標設定!$O$9)-(0.0138*目標設定!$O$5)-1.0946))*1000/4.186,"error")),"ー")</f>
        <v>ー</v>
      </c>
      <c r="O170" s="35" t="str">
        <f>IF($E170&lt;&gt;"",$N170*(目標設定!$L$13/10)/4,"ー")</f>
        <v>ー</v>
      </c>
      <c r="P170" s="35" t="str">
        <f>IF($E170&lt;&gt;"",$N170*(目標設定!$N$13/10)/9,"ー")</f>
        <v>ー</v>
      </c>
      <c r="Q170" s="105" t="str">
        <f>IF($E170&lt;&gt;"",$N170*(目標設定!$P$13/10)/4,"ー")</f>
        <v>ー</v>
      </c>
      <c r="R170" s="99"/>
    </row>
    <row r="171" spans="2:18" ht="24.95" customHeight="1">
      <c r="B171" s="87">
        <v>168</v>
      </c>
      <c r="C171" s="88">
        <f t="shared" si="4"/>
        <v>45530</v>
      </c>
      <c r="D171" s="108" t="str">
        <f t="shared" si="5"/>
        <v>ー</v>
      </c>
      <c r="E171" s="89"/>
      <c r="F171" s="90"/>
      <c r="G171" s="97">
        <f>IF(ISERROR(E171/(目標設定!$O$9/100*目標設定!$O$9/100)),,E171/(目標設定!$O$9/100*目標設定!$O$9/100))</f>
        <v>0</v>
      </c>
      <c r="H171" s="34" t="s">
        <v>24</v>
      </c>
      <c r="I171" s="34" t="s">
        <v>23</v>
      </c>
      <c r="J171" s="34" t="s">
        <v>43</v>
      </c>
      <c r="K171" s="34" t="s">
        <v>44</v>
      </c>
      <c r="L171" s="34" t="s">
        <v>45</v>
      </c>
      <c r="M171" s="96" t="s">
        <v>46</v>
      </c>
      <c r="N171" s="104" t="str">
        <f>IF($E171&lt;&gt;"",IF(目標設定!$O$7="男",((0.1238+(0.0481*$E171)+(0.0234*目標設定!$O$9)-(0.0138*目標設定!$O$5)-0.5473))*1000/4.186,IF(目標設定!$O$7="女",((0.1238+(0.0481*$E171)+(0.0234*目標設定!$O$9)-(0.0138*目標設定!$O$5)-1.0946))*1000/4.186,"error")),"ー")</f>
        <v>ー</v>
      </c>
      <c r="O171" s="35" t="str">
        <f>IF($E171&lt;&gt;"",$N171*(目標設定!$L$13/10)/4,"ー")</f>
        <v>ー</v>
      </c>
      <c r="P171" s="35" t="str">
        <f>IF($E171&lt;&gt;"",$N171*(目標設定!$N$13/10)/9,"ー")</f>
        <v>ー</v>
      </c>
      <c r="Q171" s="105" t="str">
        <f>IF($E171&lt;&gt;"",$N171*(目標設定!$P$13/10)/4,"ー")</f>
        <v>ー</v>
      </c>
      <c r="R171" s="99"/>
    </row>
    <row r="172" spans="2:18" ht="24.95" customHeight="1">
      <c r="B172" s="87">
        <v>169</v>
      </c>
      <c r="C172" s="88">
        <f t="shared" si="4"/>
        <v>45531</v>
      </c>
      <c r="D172" s="108" t="str">
        <f t="shared" si="5"/>
        <v>ー</v>
      </c>
      <c r="E172" s="89"/>
      <c r="F172" s="90"/>
      <c r="G172" s="97">
        <f>IF(ISERROR(E172/(目標設定!$O$9/100*目標設定!$O$9/100)),,E172/(目標設定!$O$9/100*目標設定!$O$9/100))</f>
        <v>0</v>
      </c>
      <c r="H172" s="34" t="s">
        <v>24</v>
      </c>
      <c r="I172" s="34" t="s">
        <v>23</v>
      </c>
      <c r="J172" s="34" t="s">
        <v>43</v>
      </c>
      <c r="K172" s="34" t="s">
        <v>44</v>
      </c>
      <c r="L172" s="34" t="s">
        <v>45</v>
      </c>
      <c r="M172" s="96" t="s">
        <v>46</v>
      </c>
      <c r="N172" s="104" t="str">
        <f>IF($E172&lt;&gt;"",IF(目標設定!$O$7="男",((0.1238+(0.0481*$E172)+(0.0234*目標設定!$O$9)-(0.0138*目標設定!$O$5)-0.5473))*1000/4.186,IF(目標設定!$O$7="女",((0.1238+(0.0481*$E172)+(0.0234*目標設定!$O$9)-(0.0138*目標設定!$O$5)-1.0946))*1000/4.186,"error")),"ー")</f>
        <v>ー</v>
      </c>
      <c r="O172" s="35" t="str">
        <f>IF($E172&lt;&gt;"",$N172*(目標設定!$L$13/10)/4,"ー")</f>
        <v>ー</v>
      </c>
      <c r="P172" s="35" t="str">
        <f>IF($E172&lt;&gt;"",$N172*(目標設定!$N$13/10)/9,"ー")</f>
        <v>ー</v>
      </c>
      <c r="Q172" s="105" t="str">
        <f>IF($E172&lt;&gt;"",$N172*(目標設定!$P$13/10)/4,"ー")</f>
        <v>ー</v>
      </c>
      <c r="R172" s="99"/>
    </row>
    <row r="173" spans="2:18" ht="24.95" customHeight="1">
      <c r="B173" s="87">
        <v>170</v>
      </c>
      <c r="C173" s="88">
        <f t="shared" si="4"/>
        <v>45532</v>
      </c>
      <c r="D173" s="108" t="str">
        <f t="shared" si="5"/>
        <v>ー</v>
      </c>
      <c r="E173" s="89"/>
      <c r="F173" s="90"/>
      <c r="G173" s="97">
        <f>IF(ISERROR(E173/(目標設定!$O$9/100*目標設定!$O$9/100)),,E173/(目標設定!$O$9/100*目標設定!$O$9/100))</f>
        <v>0</v>
      </c>
      <c r="H173" s="34" t="s">
        <v>24</v>
      </c>
      <c r="I173" s="34" t="s">
        <v>23</v>
      </c>
      <c r="J173" s="34" t="s">
        <v>43</v>
      </c>
      <c r="K173" s="34" t="s">
        <v>44</v>
      </c>
      <c r="L173" s="34" t="s">
        <v>45</v>
      </c>
      <c r="M173" s="96" t="s">
        <v>46</v>
      </c>
      <c r="N173" s="104" t="str">
        <f>IF($E173&lt;&gt;"",IF(目標設定!$O$7="男",((0.1238+(0.0481*$E173)+(0.0234*目標設定!$O$9)-(0.0138*目標設定!$O$5)-0.5473))*1000/4.186,IF(目標設定!$O$7="女",((0.1238+(0.0481*$E173)+(0.0234*目標設定!$O$9)-(0.0138*目標設定!$O$5)-1.0946))*1000/4.186,"error")),"ー")</f>
        <v>ー</v>
      </c>
      <c r="O173" s="35" t="str">
        <f>IF($E173&lt;&gt;"",$N173*(目標設定!$L$13/10)/4,"ー")</f>
        <v>ー</v>
      </c>
      <c r="P173" s="35" t="str">
        <f>IF($E173&lt;&gt;"",$N173*(目標設定!$N$13/10)/9,"ー")</f>
        <v>ー</v>
      </c>
      <c r="Q173" s="105" t="str">
        <f>IF($E173&lt;&gt;"",$N173*(目標設定!$P$13/10)/4,"ー")</f>
        <v>ー</v>
      </c>
      <c r="R173" s="99"/>
    </row>
    <row r="174" spans="2:18" ht="24.95" customHeight="1">
      <c r="B174" s="87">
        <v>171</v>
      </c>
      <c r="C174" s="88">
        <f t="shared" si="4"/>
        <v>45533</v>
      </c>
      <c r="D174" s="108" t="str">
        <f t="shared" si="5"/>
        <v>ー</v>
      </c>
      <c r="E174" s="89"/>
      <c r="F174" s="90"/>
      <c r="G174" s="97">
        <f>IF(ISERROR(E174/(目標設定!$O$9/100*目標設定!$O$9/100)),,E174/(目標設定!$O$9/100*目標設定!$O$9/100))</f>
        <v>0</v>
      </c>
      <c r="H174" s="34" t="s">
        <v>24</v>
      </c>
      <c r="I174" s="34" t="s">
        <v>23</v>
      </c>
      <c r="J174" s="34" t="s">
        <v>43</v>
      </c>
      <c r="K174" s="34" t="s">
        <v>44</v>
      </c>
      <c r="L174" s="34" t="s">
        <v>45</v>
      </c>
      <c r="M174" s="96" t="s">
        <v>46</v>
      </c>
      <c r="N174" s="104" t="str">
        <f>IF($E174&lt;&gt;"",IF(目標設定!$O$7="男",((0.1238+(0.0481*$E174)+(0.0234*目標設定!$O$9)-(0.0138*目標設定!$O$5)-0.5473))*1000/4.186,IF(目標設定!$O$7="女",((0.1238+(0.0481*$E174)+(0.0234*目標設定!$O$9)-(0.0138*目標設定!$O$5)-1.0946))*1000/4.186,"error")),"ー")</f>
        <v>ー</v>
      </c>
      <c r="O174" s="35" t="str">
        <f>IF($E174&lt;&gt;"",$N174*(目標設定!$L$13/10)/4,"ー")</f>
        <v>ー</v>
      </c>
      <c r="P174" s="35" t="str">
        <f>IF($E174&lt;&gt;"",$N174*(目標設定!$N$13/10)/9,"ー")</f>
        <v>ー</v>
      </c>
      <c r="Q174" s="105" t="str">
        <f>IF($E174&lt;&gt;"",$N174*(目標設定!$P$13/10)/4,"ー")</f>
        <v>ー</v>
      </c>
      <c r="R174" s="99"/>
    </row>
    <row r="175" spans="2:18" ht="24.95" customHeight="1">
      <c r="B175" s="87">
        <v>172</v>
      </c>
      <c r="C175" s="88">
        <f t="shared" si="4"/>
        <v>45534</v>
      </c>
      <c r="D175" s="108" t="str">
        <f t="shared" si="5"/>
        <v>ー</v>
      </c>
      <c r="E175" s="89"/>
      <c r="F175" s="90"/>
      <c r="G175" s="97">
        <f>IF(ISERROR(E175/(目標設定!$O$9/100*目標設定!$O$9/100)),,E175/(目標設定!$O$9/100*目標設定!$O$9/100))</f>
        <v>0</v>
      </c>
      <c r="H175" s="34" t="s">
        <v>24</v>
      </c>
      <c r="I175" s="34" t="s">
        <v>23</v>
      </c>
      <c r="J175" s="34" t="s">
        <v>43</v>
      </c>
      <c r="K175" s="34" t="s">
        <v>44</v>
      </c>
      <c r="L175" s="34" t="s">
        <v>45</v>
      </c>
      <c r="M175" s="96" t="s">
        <v>46</v>
      </c>
      <c r="N175" s="104" t="str">
        <f>IF($E175&lt;&gt;"",IF(目標設定!$O$7="男",((0.1238+(0.0481*$E175)+(0.0234*目標設定!$O$9)-(0.0138*目標設定!$O$5)-0.5473))*1000/4.186,IF(目標設定!$O$7="女",((0.1238+(0.0481*$E175)+(0.0234*目標設定!$O$9)-(0.0138*目標設定!$O$5)-1.0946))*1000/4.186,"error")),"ー")</f>
        <v>ー</v>
      </c>
      <c r="O175" s="35" t="str">
        <f>IF($E175&lt;&gt;"",$N175*(目標設定!$L$13/10)/4,"ー")</f>
        <v>ー</v>
      </c>
      <c r="P175" s="35" t="str">
        <f>IF($E175&lt;&gt;"",$N175*(目標設定!$N$13/10)/9,"ー")</f>
        <v>ー</v>
      </c>
      <c r="Q175" s="105" t="str">
        <f>IF($E175&lt;&gt;"",$N175*(目標設定!$P$13/10)/4,"ー")</f>
        <v>ー</v>
      </c>
      <c r="R175" s="99"/>
    </row>
    <row r="176" spans="2:18" ht="24.95" customHeight="1">
      <c r="B176" s="87">
        <v>173</v>
      </c>
      <c r="C176" s="88">
        <f t="shared" si="4"/>
        <v>45535</v>
      </c>
      <c r="D176" s="108" t="str">
        <f t="shared" si="5"/>
        <v>ー</v>
      </c>
      <c r="E176" s="89"/>
      <c r="F176" s="90"/>
      <c r="G176" s="97">
        <f>IF(ISERROR(E176/(目標設定!$O$9/100*目標設定!$O$9/100)),,E176/(目標設定!$O$9/100*目標設定!$O$9/100))</f>
        <v>0</v>
      </c>
      <c r="H176" s="34" t="s">
        <v>24</v>
      </c>
      <c r="I176" s="34" t="s">
        <v>23</v>
      </c>
      <c r="J176" s="34" t="s">
        <v>43</v>
      </c>
      <c r="K176" s="34" t="s">
        <v>44</v>
      </c>
      <c r="L176" s="34" t="s">
        <v>45</v>
      </c>
      <c r="M176" s="96" t="s">
        <v>46</v>
      </c>
      <c r="N176" s="104" t="str">
        <f>IF($E176&lt;&gt;"",IF(目標設定!$O$7="男",((0.1238+(0.0481*$E176)+(0.0234*目標設定!$O$9)-(0.0138*目標設定!$O$5)-0.5473))*1000/4.186,IF(目標設定!$O$7="女",((0.1238+(0.0481*$E176)+(0.0234*目標設定!$O$9)-(0.0138*目標設定!$O$5)-1.0946))*1000/4.186,"error")),"ー")</f>
        <v>ー</v>
      </c>
      <c r="O176" s="35" t="str">
        <f>IF($E176&lt;&gt;"",$N176*(目標設定!$L$13/10)/4,"ー")</f>
        <v>ー</v>
      </c>
      <c r="P176" s="35" t="str">
        <f>IF($E176&lt;&gt;"",$N176*(目標設定!$N$13/10)/9,"ー")</f>
        <v>ー</v>
      </c>
      <c r="Q176" s="105" t="str">
        <f>IF($E176&lt;&gt;"",$N176*(目標設定!$P$13/10)/4,"ー")</f>
        <v>ー</v>
      </c>
      <c r="R176" s="99"/>
    </row>
    <row r="177" spans="2:18" ht="24.95" customHeight="1">
      <c r="B177" s="87">
        <v>174</v>
      </c>
      <c r="C177" s="88">
        <f t="shared" si="4"/>
        <v>45536</v>
      </c>
      <c r="D177" s="108" t="str">
        <f t="shared" si="5"/>
        <v>ー</v>
      </c>
      <c r="E177" s="89"/>
      <c r="F177" s="90"/>
      <c r="G177" s="97">
        <f>IF(ISERROR(E177/(目標設定!$O$9/100*目標設定!$O$9/100)),,E177/(目標設定!$O$9/100*目標設定!$O$9/100))</f>
        <v>0</v>
      </c>
      <c r="H177" s="34" t="s">
        <v>24</v>
      </c>
      <c r="I177" s="34" t="s">
        <v>23</v>
      </c>
      <c r="J177" s="34" t="s">
        <v>43</v>
      </c>
      <c r="K177" s="34" t="s">
        <v>44</v>
      </c>
      <c r="L177" s="34" t="s">
        <v>45</v>
      </c>
      <c r="M177" s="96" t="s">
        <v>46</v>
      </c>
      <c r="N177" s="104" t="str">
        <f>IF($E177&lt;&gt;"",IF(目標設定!$O$7="男",((0.1238+(0.0481*$E177)+(0.0234*目標設定!$O$9)-(0.0138*目標設定!$O$5)-0.5473))*1000/4.186,IF(目標設定!$O$7="女",((0.1238+(0.0481*$E177)+(0.0234*目標設定!$O$9)-(0.0138*目標設定!$O$5)-1.0946))*1000/4.186,"error")),"ー")</f>
        <v>ー</v>
      </c>
      <c r="O177" s="35" t="str">
        <f>IF($E177&lt;&gt;"",$N177*(目標設定!$L$13/10)/4,"ー")</f>
        <v>ー</v>
      </c>
      <c r="P177" s="35" t="str">
        <f>IF($E177&lt;&gt;"",$N177*(目標設定!$N$13/10)/9,"ー")</f>
        <v>ー</v>
      </c>
      <c r="Q177" s="105" t="str">
        <f>IF($E177&lt;&gt;"",$N177*(目標設定!$P$13/10)/4,"ー")</f>
        <v>ー</v>
      </c>
      <c r="R177" s="99"/>
    </row>
    <row r="178" spans="2:18" ht="24.95" customHeight="1">
      <c r="B178" s="87">
        <v>175</v>
      </c>
      <c r="C178" s="88">
        <f t="shared" si="4"/>
        <v>45537</v>
      </c>
      <c r="D178" s="108" t="str">
        <f t="shared" si="5"/>
        <v>ー</v>
      </c>
      <c r="E178" s="89"/>
      <c r="F178" s="90"/>
      <c r="G178" s="97">
        <f>IF(ISERROR(E178/(目標設定!$O$9/100*目標設定!$O$9/100)),,E178/(目標設定!$O$9/100*目標設定!$O$9/100))</f>
        <v>0</v>
      </c>
      <c r="H178" s="34" t="s">
        <v>24</v>
      </c>
      <c r="I178" s="34" t="s">
        <v>23</v>
      </c>
      <c r="J178" s="34" t="s">
        <v>43</v>
      </c>
      <c r="K178" s="34" t="s">
        <v>44</v>
      </c>
      <c r="L178" s="34" t="s">
        <v>45</v>
      </c>
      <c r="M178" s="96" t="s">
        <v>46</v>
      </c>
      <c r="N178" s="104" t="str">
        <f>IF($E178&lt;&gt;"",IF(目標設定!$O$7="男",((0.1238+(0.0481*$E178)+(0.0234*目標設定!$O$9)-(0.0138*目標設定!$O$5)-0.5473))*1000/4.186,IF(目標設定!$O$7="女",((0.1238+(0.0481*$E178)+(0.0234*目標設定!$O$9)-(0.0138*目標設定!$O$5)-1.0946))*1000/4.186,"error")),"ー")</f>
        <v>ー</v>
      </c>
      <c r="O178" s="35" t="str">
        <f>IF($E178&lt;&gt;"",$N178*(目標設定!$L$13/10)/4,"ー")</f>
        <v>ー</v>
      </c>
      <c r="P178" s="35" t="str">
        <f>IF($E178&lt;&gt;"",$N178*(目標設定!$N$13/10)/9,"ー")</f>
        <v>ー</v>
      </c>
      <c r="Q178" s="105" t="str">
        <f>IF($E178&lt;&gt;"",$N178*(目標設定!$P$13/10)/4,"ー")</f>
        <v>ー</v>
      </c>
      <c r="R178" s="99"/>
    </row>
    <row r="179" spans="2:18" ht="24.95" customHeight="1">
      <c r="B179" s="87">
        <v>176</v>
      </c>
      <c r="C179" s="88">
        <f t="shared" si="4"/>
        <v>45538</v>
      </c>
      <c r="D179" s="108" t="str">
        <f t="shared" si="5"/>
        <v>ー</v>
      </c>
      <c r="E179" s="89"/>
      <c r="F179" s="90"/>
      <c r="G179" s="97">
        <f>IF(ISERROR(E179/(目標設定!$O$9/100*目標設定!$O$9/100)),,E179/(目標設定!$O$9/100*目標設定!$O$9/100))</f>
        <v>0</v>
      </c>
      <c r="H179" s="34" t="s">
        <v>24</v>
      </c>
      <c r="I179" s="34" t="s">
        <v>23</v>
      </c>
      <c r="J179" s="34" t="s">
        <v>43</v>
      </c>
      <c r="K179" s="34" t="s">
        <v>44</v>
      </c>
      <c r="L179" s="34" t="s">
        <v>45</v>
      </c>
      <c r="M179" s="96" t="s">
        <v>46</v>
      </c>
      <c r="N179" s="104" t="str">
        <f>IF($E179&lt;&gt;"",IF(目標設定!$O$7="男",((0.1238+(0.0481*$E179)+(0.0234*目標設定!$O$9)-(0.0138*目標設定!$O$5)-0.5473))*1000/4.186,IF(目標設定!$O$7="女",((0.1238+(0.0481*$E179)+(0.0234*目標設定!$O$9)-(0.0138*目標設定!$O$5)-1.0946))*1000/4.186,"error")),"ー")</f>
        <v>ー</v>
      </c>
      <c r="O179" s="35" t="str">
        <f>IF($E179&lt;&gt;"",$N179*(目標設定!$L$13/10)/4,"ー")</f>
        <v>ー</v>
      </c>
      <c r="P179" s="35" t="str">
        <f>IF($E179&lt;&gt;"",$N179*(目標設定!$N$13/10)/9,"ー")</f>
        <v>ー</v>
      </c>
      <c r="Q179" s="105" t="str">
        <f>IF($E179&lt;&gt;"",$N179*(目標設定!$P$13/10)/4,"ー")</f>
        <v>ー</v>
      </c>
      <c r="R179" s="99"/>
    </row>
    <row r="180" spans="2:18" ht="24.95" customHeight="1">
      <c r="B180" s="87">
        <v>177</v>
      </c>
      <c r="C180" s="88">
        <f t="shared" si="4"/>
        <v>45539</v>
      </c>
      <c r="D180" s="108" t="str">
        <f t="shared" si="5"/>
        <v>ー</v>
      </c>
      <c r="E180" s="89"/>
      <c r="F180" s="90"/>
      <c r="G180" s="97">
        <f>IF(ISERROR(E180/(目標設定!$O$9/100*目標設定!$O$9/100)),,E180/(目標設定!$O$9/100*目標設定!$O$9/100))</f>
        <v>0</v>
      </c>
      <c r="H180" s="34" t="s">
        <v>24</v>
      </c>
      <c r="I180" s="34" t="s">
        <v>23</v>
      </c>
      <c r="J180" s="34" t="s">
        <v>43</v>
      </c>
      <c r="K180" s="34" t="s">
        <v>44</v>
      </c>
      <c r="L180" s="34" t="s">
        <v>45</v>
      </c>
      <c r="M180" s="96" t="s">
        <v>46</v>
      </c>
      <c r="N180" s="104" t="str">
        <f>IF($E180&lt;&gt;"",IF(目標設定!$O$7="男",((0.1238+(0.0481*$E180)+(0.0234*目標設定!$O$9)-(0.0138*目標設定!$O$5)-0.5473))*1000/4.186,IF(目標設定!$O$7="女",((0.1238+(0.0481*$E180)+(0.0234*目標設定!$O$9)-(0.0138*目標設定!$O$5)-1.0946))*1000/4.186,"error")),"ー")</f>
        <v>ー</v>
      </c>
      <c r="O180" s="35" t="str">
        <f>IF($E180&lt;&gt;"",$N180*(目標設定!$L$13/10)/4,"ー")</f>
        <v>ー</v>
      </c>
      <c r="P180" s="35" t="str">
        <f>IF($E180&lt;&gt;"",$N180*(目標設定!$N$13/10)/9,"ー")</f>
        <v>ー</v>
      </c>
      <c r="Q180" s="105" t="str">
        <f>IF($E180&lt;&gt;"",$N180*(目標設定!$P$13/10)/4,"ー")</f>
        <v>ー</v>
      </c>
      <c r="R180" s="99"/>
    </row>
    <row r="181" spans="2:18" ht="24.95" customHeight="1">
      <c r="B181" s="87">
        <v>178</v>
      </c>
      <c r="C181" s="88">
        <f t="shared" si="4"/>
        <v>45540</v>
      </c>
      <c r="D181" s="108" t="str">
        <f t="shared" si="5"/>
        <v>ー</v>
      </c>
      <c r="E181" s="89"/>
      <c r="F181" s="90"/>
      <c r="G181" s="97">
        <f>IF(ISERROR(E181/(目標設定!$O$9/100*目標設定!$O$9/100)),,E181/(目標設定!$O$9/100*目標設定!$O$9/100))</f>
        <v>0</v>
      </c>
      <c r="H181" s="34" t="s">
        <v>24</v>
      </c>
      <c r="I181" s="34" t="s">
        <v>23</v>
      </c>
      <c r="J181" s="34" t="s">
        <v>43</v>
      </c>
      <c r="K181" s="34" t="s">
        <v>44</v>
      </c>
      <c r="L181" s="34" t="s">
        <v>45</v>
      </c>
      <c r="M181" s="96" t="s">
        <v>46</v>
      </c>
      <c r="N181" s="104" t="str">
        <f>IF($E181&lt;&gt;"",IF(目標設定!$O$7="男",((0.1238+(0.0481*$E181)+(0.0234*目標設定!$O$9)-(0.0138*目標設定!$O$5)-0.5473))*1000/4.186,IF(目標設定!$O$7="女",((0.1238+(0.0481*$E181)+(0.0234*目標設定!$O$9)-(0.0138*目標設定!$O$5)-1.0946))*1000/4.186,"error")),"ー")</f>
        <v>ー</v>
      </c>
      <c r="O181" s="35" t="str">
        <f>IF($E181&lt;&gt;"",$N181*(目標設定!$L$13/10)/4,"ー")</f>
        <v>ー</v>
      </c>
      <c r="P181" s="35" t="str">
        <f>IF($E181&lt;&gt;"",$N181*(目標設定!$N$13/10)/9,"ー")</f>
        <v>ー</v>
      </c>
      <c r="Q181" s="105" t="str">
        <f>IF($E181&lt;&gt;"",$N181*(目標設定!$P$13/10)/4,"ー")</f>
        <v>ー</v>
      </c>
      <c r="R181" s="99"/>
    </row>
    <row r="182" spans="2:18" ht="24.95" customHeight="1">
      <c r="B182" s="87">
        <v>179</v>
      </c>
      <c r="C182" s="88">
        <f t="shared" si="4"/>
        <v>45541</v>
      </c>
      <c r="D182" s="108" t="str">
        <f t="shared" si="5"/>
        <v>ー</v>
      </c>
      <c r="E182" s="89"/>
      <c r="F182" s="90"/>
      <c r="G182" s="97">
        <f>IF(ISERROR(E182/(目標設定!$O$9/100*目標設定!$O$9/100)),,E182/(目標設定!$O$9/100*目標設定!$O$9/100))</f>
        <v>0</v>
      </c>
      <c r="H182" s="34" t="s">
        <v>24</v>
      </c>
      <c r="I182" s="34" t="s">
        <v>23</v>
      </c>
      <c r="J182" s="34" t="s">
        <v>43</v>
      </c>
      <c r="K182" s="34" t="s">
        <v>44</v>
      </c>
      <c r="L182" s="34" t="s">
        <v>45</v>
      </c>
      <c r="M182" s="96" t="s">
        <v>46</v>
      </c>
      <c r="N182" s="104" t="str">
        <f>IF($E182&lt;&gt;"",IF(目標設定!$O$7="男",((0.1238+(0.0481*$E182)+(0.0234*目標設定!$O$9)-(0.0138*目標設定!$O$5)-0.5473))*1000/4.186,IF(目標設定!$O$7="女",((0.1238+(0.0481*$E182)+(0.0234*目標設定!$O$9)-(0.0138*目標設定!$O$5)-1.0946))*1000/4.186,"error")),"ー")</f>
        <v>ー</v>
      </c>
      <c r="O182" s="35" t="str">
        <f>IF($E182&lt;&gt;"",$N182*(目標設定!$L$13/10)/4,"ー")</f>
        <v>ー</v>
      </c>
      <c r="P182" s="35" t="str">
        <f>IF($E182&lt;&gt;"",$N182*(目標設定!$N$13/10)/9,"ー")</f>
        <v>ー</v>
      </c>
      <c r="Q182" s="105" t="str">
        <f>IF($E182&lt;&gt;"",$N182*(目標設定!$P$13/10)/4,"ー")</f>
        <v>ー</v>
      </c>
      <c r="R182" s="99"/>
    </row>
    <row r="183" spans="2:18" ht="24.95" customHeight="1">
      <c r="B183" s="87">
        <v>180</v>
      </c>
      <c r="C183" s="88">
        <f t="shared" si="4"/>
        <v>45542</v>
      </c>
      <c r="D183" s="108" t="str">
        <f t="shared" si="5"/>
        <v>ー</v>
      </c>
      <c r="E183" s="89"/>
      <c r="F183" s="90"/>
      <c r="G183" s="97">
        <f>IF(ISERROR(E183/(目標設定!$O$9/100*目標設定!$O$9/100)),,E183/(目標設定!$O$9/100*目標設定!$O$9/100))</f>
        <v>0</v>
      </c>
      <c r="H183" s="34" t="s">
        <v>24</v>
      </c>
      <c r="I183" s="34" t="s">
        <v>23</v>
      </c>
      <c r="J183" s="34" t="s">
        <v>43</v>
      </c>
      <c r="K183" s="34" t="s">
        <v>44</v>
      </c>
      <c r="L183" s="34" t="s">
        <v>45</v>
      </c>
      <c r="M183" s="96" t="s">
        <v>46</v>
      </c>
      <c r="N183" s="104" t="str">
        <f>IF($E183&lt;&gt;"",IF(目標設定!$O$7="男",((0.1238+(0.0481*$E183)+(0.0234*目標設定!$O$9)-(0.0138*目標設定!$O$5)-0.5473))*1000/4.186,IF(目標設定!$O$7="女",((0.1238+(0.0481*$E183)+(0.0234*目標設定!$O$9)-(0.0138*目標設定!$O$5)-1.0946))*1000/4.186,"error")),"ー")</f>
        <v>ー</v>
      </c>
      <c r="O183" s="35" t="str">
        <f>IF($E183&lt;&gt;"",$N183*(目標設定!$L$13/10)/4,"ー")</f>
        <v>ー</v>
      </c>
      <c r="P183" s="35" t="str">
        <f>IF($E183&lt;&gt;"",$N183*(目標設定!$N$13/10)/9,"ー")</f>
        <v>ー</v>
      </c>
      <c r="Q183" s="105" t="str">
        <f>IF($E183&lt;&gt;"",$N183*(目標設定!$P$13/10)/4,"ー")</f>
        <v>ー</v>
      </c>
      <c r="R183" s="99"/>
    </row>
    <row r="184" spans="2:18" ht="24.95" customHeight="1">
      <c r="B184" s="87">
        <v>181</v>
      </c>
      <c r="C184" s="88">
        <f t="shared" si="4"/>
        <v>45543</v>
      </c>
      <c r="D184" s="108" t="str">
        <f t="shared" si="5"/>
        <v>ー</v>
      </c>
      <c r="E184" s="89"/>
      <c r="F184" s="90"/>
      <c r="G184" s="97">
        <f>IF(ISERROR(E184/(目標設定!$O$9/100*目標設定!$O$9/100)),,E184/(目標設定!$O$9/100*目標設定!$O$9/100))</f>
        <v>0</v>
      </c>
      <c r="H184" s="34" t="s">
        <v>24</v>
      </c>
      <c r="I184" s="34" t="s">
        <v>23</v>
      </c>
      <c r="J184" s="34" t="s">
        <v>43</v>
      </c>
      <c r="K184" s="34" t="s">
        <v>44</v>
      </c>
      <c r="L184" s="34" t="s">
        <v>45</v>
      </c>
      <c r="M184" s="96" t="s">
        <v>46</v>
      </c>
      <c r="N184" s="104" t="str">
        <f>IF($E184&lt;&gt;"",IF(目標設定!$O$7="男",((0.1238+(0.0481*$E184)+(0.0234*目標設定!$O$9)-(0.0138*目標設定!$O$5)-0.5473))*1000/4.186,IF(目標設定!$O$7="女",((0.1238+(0.0481*$E184)+(0.0234*目標設定!$O$9)-(0.0138*目標設定!$O$5)-1.0946))*1000/4.186,"error")),"ー")</f>
        <v>ー</v>
      </c>
      <c r="O184" s="35" t="str">
        <f>IF($E184&lt;&gt;"",$N184*(目標設定!$L$13/10)/4,"ー")</f>
        <v>ー</v>
      </c>
      <c r="P184" s="35" t="str">
        <f>IF($E184&lt;&gt;"",$N184*(目標設定!$N$13/10)/9,"ー")</f>
        <v>ー</v>
      </c>
      <c r="Q184" s="105" t="str">
        <f>IF($E184&lt;&gt;"",$N184*(目標設定!$P$13/10)/4,"ー")</f>
        <v>ー</v>
      </c>
      <c r="R184" s="99"/>
    </row>
    <row r="185" spans="2:18" ht="24.95" customHeight="1">
      <c r="B185" s="87">
        <v>182</v>
      </c>
      <c r="C185" s="88">
        <f t="shared" si="4"/>
        <v>45544</v>
      </c>
      <c r="D185" s="108" t="str">
        <f t="shared" si="5"/>
        <v>ー</v>
      </c>
      <c r="E185" s="89"/>
      <c r="F185" s="90"/>
      <c r="G185" s="97">
        <f>IF(ISERROR(E185/(目標設定!$O$9/100*目標設定!$O$9/100)),,E185/(目標設定!$O$9/100*目標設定!$O$9/100))</f>
        <v>0</v>
      </c>
      <c r="H185" s="34" t="s">
        <v>24</v>
      </c>
      <c r="I185" s="34" t="s">
        <v>23</v>
      </c>
      <c r="J185" s="34" t="s">
        <v>43</v>
      </c>
      <c r="K185" s="34" t="s">
        <v>44</v>
      </c>
      <c r="L185" s="34" t="s">
        <v>45</v>
      </c>
      <c r="M185" s="96" t="s">
        <v>46</v>
      </c>
      <c r="N185" s="104" t="str">
        <f>IF($E185&lt;&gt;"",IF(目標設定!$O$7="男",((0.1238+(0.0481*$E185)+(0.0234*目標設定!$O$9)-(0.0138*目標設定!$O$5)-0.5473))*1000/4.186,IF(目標設定!$O$7="女",((0.1238+(0.0481*$E185)+(0.0234*目標設定!$O$9)-(0.0138*目標設定!$O$5)-1.0946))*1000/4.186,"error")),"ー")</f>
        <v>ー</v>
      </c>
      <c r="O185" s="35" t="str">
        <f>IF($E185&lt;&gt;"",$N185*(目標設定!$L$13/10)/4,"ー")</f>
        <v>ー</v>
      </c>
      <c r="P185" s="35" t="str">
        <f>IF($E185&lt;&gt;"",$N185*(目標設定!$N$13/10)/9,"ー")</f>
        <v>ー</v>
      </c>
      <c r="Q185" s="105" t="str">
        <f>IF($E185&lt;&gt;"",$N185*(目標設定!$P$13/10)/4,"ー")</f>
        <v>ー</v>
      </c>
      <c r="R185" s="99"/>
    </row>
    <row r="186" spans="2:18" ht="24.95" customHeight="1">
      <c r="B186" s="87">
        <v>183</v>
      </c>
      <c r="C186" s="88">
        <f t="shared" si="4"/>
        <v>45545</v>
      </c>
      <c r="D186" s="108" t="str">
        <f t="shared" si="5"/>
        <v>ー</v>
      </c>
      <c r="E186" s="89"/>
      <c r="F186" s="90"/>
      <c r="G186" s="97">
        <f>IF(ISERROR(E186/(目標設定!$O$9/100*目標設定!$O$9/100)),,E186/(目標設定!$O$9/100*目標設定!$O$9/100))</f>
        <v>0</v>
      </c>
      <c r="H186" s="34" t="s">
        <v>24</v>
      </c>
      <c r="I186" s="34" t="s">
        <v>23</v>
      </c>
      <c r="J186" s="34" t="s">
        <v>43</v>
      </c>
      <c r="K186" s="34" t="s">
        <v>44</v>
      </c>
      <c r="L186" s="34" t="s">
        <v>45</v>
      </c>
      <c r="M186" s="96" t="s">
        <v>46</v>
      </c>
      <c r="N186" s="104" t="str">
        <f>IF($E186&lt;&gt;"",IF(目標設定!$O$7="男",((0.1238+(0.0481*$E186)+(0.0234*目標設定!$O$9)-(0.0138*目標設定!$O$5)-0.5473))*1000/4.186,IF(目標設定!$O$7="女",((0.1238+(0.0481*$E186)+(0.0234*目標設定!$O$9)-(0.0138*目標設定!$O$5)-1.0946))*1000/4.186,"error")),"ー")</f>
        <v>ー</v>
      </c>
      <c r="O186" s="35" t="str">
        <f>IF($E186&lt;&gt;"",$N186*(目標設定!$L$13/10)/4,"ー")</f>
        <v>ー</v>
      </c>
      <c r="P186" s="35" t="str">
        <f>IF($E186&lt;&gt;"",$N186*(目標設定!$N$13/10)/9,"ー")</f>
        <v>ー</v>
      </c>
      <c r="Q186" s="105" t="str">
        <f>IF($E186&lt;&gt;"",$N186*(目標設定!$P$13/10)/4,"ー")</f>
        <v>ー</v>
      </c>
      <c r="R186" s="99"/>
    </row>
    <row r="187" spans="2:18" ht="24.95" customHeight="1">
      <c r="B187" s="87">
        <v>184</v>
      </c>
      <c r="C187" s="88">
        <f t="shared" si="4"/>
        <v>45546</v>
      </c>
      <c r="D187" s="108" t="str">
        <f t="shared" si="5"/>
        <v>ー</v>
      </c>
      <c r="E187" s="89"/>
      <c r="F187" s="90"/>
      <c r="G187" s="97">
        <f>IF(ISERROR(E187/(目標設定!$O$9/100*目標設定!$O$9/100)),,E187/(目標設定!$O$9/100*目標設定!$O$9/100))</f>
        <v>0</v>
      </c>
      <c r="H187" s="34" t="s">
        <v>24</v>
      </c>
      <c r="I187" s="34" t="s">
        <v>23</v>
      </c>
      <c r="J187" s="34" t="s">
        <v>43</v>
      </c>
      <c r="K187" s="34" t="s">
        <v>44</v>
      </c>
      <c r="L187" s="34" t="s">
        <v>45</v>
      </c>
      <c r="M187" s="96" t="s">
        <v>46</v>
      </c>
      <c r="N187" s="104" t="str">
        <f>IF($E187&lt;&gt;"",IF(目標設定!$O$7="男",((0.1238+(0.0481*$E187)+(0.0234*目標設定!$O$9)-(0.0138*目標設定!$O$5)-0.5473))*1000/4.186,IF(目標設定!$O$7="女",((0.1238+(0.0481*$E187)+(0.0234*目標設定!$O$9)-(0.0138*目標設定!$O$5)-1.0946))*1000/4.186,"error")),"ー")</f>
        <v>ー</v>
      </c>
      <c r="O187" s="35" t="str">
        <f>IF($E187&lt;&gt;"",$N187*(目標設定!$L$13/10)/4,"ー")</f>
        <v>ー</v>
      </c>
      <c r="P187" s="35" t="str">
        <f>IF($E187&lt;&gt;"",$N187*(目標設定!$N$13/10)/9,"ー")</f>
        <v>ー</v>
      </c>
      <c r="Q187" s="105" t="str">
        <f>IF($E187&lt;&gt;"",$N187*(目標設定!$P$13/10)/4,"ー")</f>
        <v>ー</v>
      </c>
      <c r="R187" s="99"/>
    </row>
    <row r="188" spans="2:18" ht="24.95" customHeight="1">
      <c r="B188" s="87">
        <v>185</v>
      </c>
      <c r="C188" s="88">
        <f t="shared" si="4"/>
        <v>45547</v>
      </c>
      <c r="D188" s="108" t="str">
        <f t="shared" si="5"/>
        <v>ー</v>
      </c>
      <c r="E188" s="89"/>
      <c r="F188" s="90"/>
      <c r="G188" s="97">
        <f>IF(ISERROR(E188/(目標設定!$O$9/100*目標設定!$O$9/100)),,E188/(目標設定!$O$9/100*目標設定!$O$9/100))</f>
        <v>0</v>
      </c>
      <c r="H188" s="34" t="s">
        <v>24</v>
      </c>
      <c r="I188" s="34" t="s">
        <v>23</v>
      </c>
      <c r="J188" s="34" t="s">
        <v>43</v>
      </c>
      <c r="K188" s="34" t="s">
        <v>44</v>
      </c>
      <c r="L188" s="34" t="s">
        <v>45</v>
      </c>
      <c r="M188" s="96" t="s">
        <v>46</v>
      </c>
      <c r="N188" s="104" t="str">
        <f>IF($E188&lt;&gt;"",IF(目標設定!$O$7="男",((0.1238+(0.0481*$E188)+(0.0234*目標設定!$O$9)-(0.0138*目標設定!$O$5)-0.5473))*1000/4.186,IF(目標設定!$O$7="女",((0.1238+(0.0481*$E188)+(0.0234*目標設定!$O$9)-(0.0138*目標設定!$O$5)-1.0946))*1000/4.186,"error")),"ー")</f>
        <v>ー</v>
      </c>
      <c r="O188" s="35" t="str">
        <f>IF($E188&lt;&gt;"",$N188*(目標設定!$L$13/10)/4,"ー")</f>
        <v>ー</v>
      </c>
      <c r="P188" s="35" t="str">
        <f>IF($E188&lt;&gt;"",$N188*(目標設定!$N$13/10)/9,"ー")</f>
        <v>ー</v>
      </c>
      <c r="Q188" s="105" t="str">
        <f>IF($E188&lt;&gt;"",$N188*(目標設定!$P$13/10)/4,"ー")</f>
        <v>ー</v>
      </c>
      <c r="R188" s="99"/>
    </row>
    <row r="189" spans="2:18" ht="24.95" customHeight="1">
      <c r="B189" s="87">
        <v>186</v>
      </c>
      <c r="C189" s="88">
        <f t="shared" si="4"/>
        <v>45548</v>
      </c>
      <c r="D189" s="108" t="str">
        <f t="shared" si="5"/>
        <v>ー</v>
      </c>
      <c r="E189" s="89"/>
      <c r="F189" s="90"/>
      <c r="G189" s="97">
        <f>IF(ISERROR(E189/(目標設定!$O$9/100*目標設定!$O$9/100)),,E189/(目標設定!$O$9/100*目標設定!$O$9/100))</f>
        <v>0</v>
      </c>
      <c r="H189" s="34" t="s">
        <v>24</v>
      </c>
      <c r="I189" s="34" t="s">
        <v>23</v>
      </c>
      <c r="J189" s="34" t="s">
        <v>43</v>
      </c>
      <c r="K189" s="34" t="s">
        <v>44</v>
      </c>
      <c r="L189" s="34" t="s">
        <v>45</v>
      </c>
      <c r="M189" s="96" t="s">
        <v>46</v>
      </c>
      <c r="N189" s="104" t="str">
        <f>IF($E189&lt;&gt;"",IF(目標設定!$O$7="男",((0.1238+(0.0481*$E189)+(0.0234*目標設定!$O$9)-(0.0138*目標設定!$O$5)-0.5473))*1000/4.186,IF(目標設定!$O$7="女",((0.1238+(0.0481*$E189)+(0.0234*目標設定!$O$9)-(0.0138*目標設定!$O$5)-1.0946))*1000/4.186,"error")),"ー")</f>
        <v>ー</v>
      </c>
      <c r="O189" s="35" t="str">
        <f>IF($E189&lt;&gt;"",$N189*(目標設定!$L$13/10)/4,"ー")</f>
        <v>ー</v>
      </c>
      <c r="P189" s="35" t="str">
        <f>IF($E189&lt;&gt;"",$N189*(目標設定!$N$13/10)/9,"ー")</f>
        <v>ー</v>
      </c>
      <c r="Q189" s="105" t="str">
        <f>IF($E189&lt;&gt;"",$N189*(目標設定!$P$13/10)/4,"ー")</f>
        <v>ー</v>
      </c>
      <c r="R189" s="99"/>
    </row>
    <row r="190" spans="2:18" ht="24.95" customHeight="1">
      <c r="B190" s="87">
        <v>187</v>
      </c>
      <c r="C190" s="88">
        <f t="shared" si="4"/>
        <v>45549</v>
      </c>
      <c r="D190" s="108" t="str">
        <f t="shared" si="5"/>
        <v>ー</v>
      </c>
      <c r="E190" s="89"/>
      <c r="F190" s="90"/>
      <c r="G190" s="97">
        <f>IF(ISERROR(E190/(目標設定!$O$9/100*目標設定!$O$9/100)),,E190/(目標設定!$O$9/100*目標設定!$O$9/100))</f>
        <v>0</v>
      </c>
      <c r="H190" s="34" t="s">
        <v>24</v>
      </c>
      <c r="I190" s="34" t="s">
        <v>23</v>
      </c>
      <c r="J190" s="34" t="s">
        <v>43</v>
      </c>
      <c r="K190" s="34" t="s">
        <v>44</v>
      </c>
      <c r="L190" s="34" t="s">
        <v>45</v>
      </c>
      <c r="M190" s="96" t="s">
        <v>46</v>
      </c>
      <c r="N190" s="104" t="str">
        <f>IF($E190&lt;&gt;"",IF(目標設定!$O$7="男",((0.1238+(0.0481*$E190)+(0.0234*目標設定!$O$9)-(0.0138*目標設定!$O$5)-0.5473))*1000/4.186,IF(目標設定!$O$7="女",((0.1238+(0.0481*$E190)+(0.0234*目標設定!$O$9)-(0.0138*目標設定!$O$5)-1.0946))*1000/4.186,"error")),"ー")</f>
        <v>ー</v>
      </c>
      <c r="O190" s="35" t="str">
        <f>IF($E190&lt;&gt;"",$N190*(目標設定!$L$13/10)/4,"ー")</f>
        <v>ー</v>
      </c>
      <c r="P190" s="35" t="str">
        <f>IF($E190&lt;&gt;"",$N190*(目標設定!$N$13/10)/9,"ー")</f>
        <v>ー</v>
      </c>
      <c r="Q190" s="105" t="str">
        <f>IF($E190&lt;&gt;"",$N190*(目標設定!$P$13/10)/4,"ー")</f>
        <v>ー</v>
      </c>
      <c r="R190" s="99"/>
    </row>
    <row r="191" spans="2:18" ht="24.95" customHeight="1">
      <c r="B191" s="87">
        <v>188</v>
      </c>
      <c r="C191" s="88">
        <f t="shared" si="4"/>
        <v>45550</v>
      </c>
      <c r="D191" s="108" t="str">
        <f t="shared" si="5"/>
        <v>ー</v>
      </c>
      <c r="E191" s="89"/>
      <c r="F191" s="90"/>
      <c r="G191" s="97">
        <f>IF(ISERROR(E191/(目標設定!$O$9/100*目標設定!$O$9/100)),,E191/(目標設定!$O$9/100*目標設定!$O$9/100))</f>
        <v>0</v>
      </c>
      <c r="H191" s="34" t="s">
        <v>24</v>
      </c>
      <c r="I191" s="34" t="s">
        <v>23</v>
      </c>
      <c r="J191" s="34" t="s">
        <v>43</v>
      </c>
      <c r="K191" s="34" t="s">
        <v>44</v>
      </c>
      <c r="L191" s="34" t="s">
        <v>45</v>
      </c>
      <c r="M191" s="96" t="s">
        <v>46</v>
      </c>
      <c r="N191" s="104" t="str">
        <f>IF($E191&lt;&gt;"",IF(目標設定!$O$7="男",((0.1238+(0.0481*$E191)+(0.0234*目標設定!$O$9)-(0.0138*目標設定!$O$5)-0.5473))*1000/4.186,IF(目標設定!$O$7="女",((0.1238+(0.0481*$E191)+(0.0234*目標設定!$O$9)-(0.0138*目標設定!$O$5)-1.0946))*1000/4.186,"error")),"ー")</f>
        <v>ー</v>
      </c>
      <c r="O191" s="35" t="str">
        <f>IF($E191&lt;&gt;"",$N191*(目標設定!$L$13/10)/4,"ー")</f>
        <v>ー</v>
      </c>
      <c r="P191" s="35" t="str">
        <f>IF($E191&lt;&gt;"",$N191*(目標設定!$N$13/10)/9,"ー")</f>
        <v>ー</v>
      </c>
      <c r="Q191" s="105" t="str">
        <f>IF($E191&lt;&gt;"",$N191*(目標設定!$P$13/10)/4,"ー")</f>
        <v>ー</v>
      </c>
      <c r="R191" s="99"/>
    </row>
    <row r="192" spans="2:18" ht="24.95" customHeight="1">
      <c r="B192" s="87">
        <v>189</v>
      </c>
      <c r="C192" s="88">
        <f t="shared" si="4"/>
        <v>45551</v>
      </c>
      <c r="D192" s="108" t="str">
        <f t="shared" si="5"/>
        <v>ー</v>
      </c>
      <c r="E192" s="89"/>
      <c r="F192" s="90"/>
      <c r="G192" s="97">
        <f>IF(ISERROR(E192/(目標設定!$O$9/100*目標設定!$O$9/100)),,E192/(目標設定!$O$9/100*目標設定!$O$9/100))</f>
        <v>0</v>
      </c>
      <c r="H192" s="34" t="s">
        <v>24</v>
      </c>
      <c r="I192" s="34" t="s">
        <v>23</v>
      </c>
      <c r="J192" s="34" t="s">
        <v>43</v>
      </c>
      <c r="K192" s="34" t="s">
        <v>44</v>
      </c>
      <c r="L192" s="34" t="s">
        <v>45</v>
      </c>
      <c r="M192" s="96" t="s">
        <v>46</v>
      </c>
      <c r="N192" s="104" t="str">
        <f>IF($E192&lt;&gt;"",IF(目標設定!$O$7="男",((0.1238+(0.0481*$E192)+(0.0234*目標設定!$O$9)-(0.0138*目標設定!$O$5)-0.5473))*1000/4.186,IF(目標設定!$O$7="女",((0.1238+(0.0481*$E192)+(0.0234*目標設定!$O$9)-(0.0138*目標設定!$O$5)-1.0946))*1000/4.186,"error")),"ー")</f>
        <v>ー</v>
      </c>
      <c r="O192" s="35" t="str">
        <f>IF($E192&lt;&gt;"",$N192*(目標設定!$L$13/10)/4,"ー")</f>
        <v>ー</v>
      </c>
      <c r="P192" s="35" t="str">
        <f>IF($E192&lt;&gt;"",$N192*(目標設定!$N$13/10)/9,"ー")</f>
        <v>ー</v>
      </c>
      <c r="Q192" s="105" t="str">
        <f>IF($E192&lt;&gt;"",$N192*(目標設定!$P$13/10)/4,"ー")</f>
        <v>ー</v>
      </c>
      <c r="R192" s="99"/>
    </row>
    <row r="193" spans="2:18" ht="24.95" customHeight="1">
      <c r="B193" s="87">
        <v>190</v>
      </c>
      <c r="C193" s="88">
        <f t="shared" si="4"/>
        <v>45552</v>
      </c>
      <c r="D193" s="108" t="str">
        <f t="shared" si="5"/>
        <v>ー</v>
      </c>
      <c r="E193" s="89"/>
      <c r="F193" s="90"/>
      <c r="G193" s="97">
        <f>IF(ISERROR(E193/(目標設定!$O$9/100*目標設定!$O$9/100)),,E193/(目標設定!$O$9/100*目標設定!$O$9/100))</f>
        <v>0</v>
      </c>
      <c r="H193" s="34" t="s">
        <v>24</v>
      </c>
      <c r="I193" s="34" t="s">
        <v>23</v>
      </c>
      <c r="J193" s="34" t="s">
        <v>43</v>
      </c>
      <c r="K193" s="34" t="s">
        <v>44</v>
      </c>
      <c r="L193" s="34" t="s">
        <v>45</v>
      </c>
      <c r="M193" s="96" t="s">
        <v>46</v>
      </c>
      <c r="N193" s="104" t="str">
        <f>IF($E193&lt;&gt;"",IF(目標設定!$O$7="男",((0.1238+(0.0481*$E193)+(0.0234*目標設定!$O$9)-(0.0138*目標設定!$O$5)-0.5473))*1000/4.186,IF(目標設定!$O$7="女",((0.1238+(0.0481*$E193)+(0.0234*目標設定!$O$9)-(0.0138*目標設定!$O$5)-1.0946))*1000/4.186,"error")),"ー")</f>
        <v>ー</v>
      </c>
      <c r="O193" s="35" t="str">
        <f>IF($E193&lt;&gt;"",$N193*(目標設定!$L$13/10)/4,"ー")</f>
        <v>ー</v>
      </c>
      <c r="P193" s="35" t="str">
        <f>IF($E193&lt;&gt;"",$N193*(目標設定!$N$13/10)/9,"ー")</f>
        <v>ー</v>
      </c>
      <c r="Q193" s="105" t="str">
        <f>IF($E193&lt;&gt;"",$N193*(目標設定!$P$13/10)/4,"ー")</f>
        <v>ー</v>
      </c>
      <c r="R193" s="99"/>
    </row>
    <row r="194" spans="2:18" ht="24.95" customHeight="1">
      <c r="B194" s="87">
        <v>191</v>
      </c>
      <c r="C194" s="88">
        <f t="shared" si="4"/>
        <v>45553</v>
      </c>
      <c r="D194" s="108" t="str">
        <f t="shared" si="5"/>
        <v>ー</v>
      </c>
      <c r="E194" s="89"/>
      <c r="F194" s="90"/>
      <c r="G194" s="97">
        <f>IF(ISERROR(E194/(目標設定!$O$9/100*目標設定!$O$9/100)),,E194/(目標設定!$O$9/100*目標設定!$O$9/100))</f>
        <v>0</v>
      </c>
      <c r="H194" s="34" t="s">
        <v>24</v>
      </c>
      <c r="I194" s="34" t="s">
        <v>23</v>
      </c>
      <c r="J194" s="34" t="s">
        <v>43</v>
      </c>
      <c r="K194" s="34" t="s">
        <v>44</v>
      </c>
      <c r="L194" s="34" t="s">
        <v>45</v>
      </c>
      <c r="M194" s="96" t="s">
        <v>46</v>
      </c>
      <c r="N194" s="104" t="str">
        <f>IF($E194&lt;&gt;"",IF(目標設定!$O$7="男",((0.1238+(0.0481*$E194)+(0.0234*目標設定!$O$9)-(0.0138*目標設定!$O$5)-0.5473))*1000/4.186,IF(目標設定!$O$7="女",((0.1238+(0.0481*$E194)+(0.0234*目標設定!$O$9)-(0.0138*目標設定!$O$5)-1.0946))*1000/4.186,"error")),"ー")</f>
        <v>ー</v>
      </c>
      <c r="O194" s="35" t="str">
        <f>IF($E194&lt;&gt;"",$N194*(目標設定!$L$13/10)/4,"ー")</f>
        <v>ー</v>
      </c>
      <c r="P194" s="35" t="str">
        <f>IF($E194&lt;&gt;"",$N194*(目標設定!$N$13/10)/9,"ー")</f>
        <v>ー</v>
      </c>
      <c r="Q194" s="105" t="str">
        <f>IF($E194&lt;&gt;"",$N194*(目標設定!$P$13/10)/4,"ー")</f>
        <v>ー</v>
      </c>
      <c r="R194" s="99"/>
    </row>
    <row r="195" spans="2:18" ht="24.95" customHeight="1">
      <c r="B195" s="87">
        <v>192</v>
      </c>
      <c r="C195" s="88">
        <f t="shared" si="4"/>
        <v>45554</v>
      </c>
      <c r="D195" s="108" t="str">
        <f t="shared" si="5"/>
        <v>ー</v>
      </c>
      <c r="E195" s="89"/>
      <c r="F195" s="90"/>
      <c r="G195" s="97">
        <f>IF(ISERROR(E195/(目標設定!$O$9/100*目標設定!$O$9/100)),,E195/(目標設定!$O$9/100*目標設定!$O$9/100))</f>
        <v>0</v>
      </c>
      <c r="H195" s="34" t="s">
        <v>24</v>
      </c>
      <c r="I195" s="34" t="s">
        <v>23</v>
      </c>
      <c r="J195" s="34" t="s">
        <v>43</v>
      </c>
      <c r="K195" s="34" t="s">
        <v>44</v>
      </c>
      <c r="L195" s="34" t="s">
        <v>45</v>
      </c>
      <c r="M195" s="96" t="s">
        <v>46</v>
      </c>
      <c r="N195" s="104" t="str">
        <f>IF($E195&lt;&gt;"",IF(目標設定!$O$7="男",((0.1238+(0.0481*$E195)+(0.0234*目標設定!$O$9)-(0.0138*目標設定!$O$5)-0.5473))*1000/4.186,IF(目標設定!$O$7="女",((0.1238+(0.0481*$E195)+(0.0234*目標設定!$O$9)-(0.0138*目標設定!$O$5)-1.0946))*1000/4.186,"error")),"ー")</f>
        <v>ー</v>
      </c>
      <c r="O195" s="35" t="str">
        <f>IF($E195&lt;&gt;"",$N195*(目標設定!$L$13/10)/4,"ー")</f>
        <v>ー</v>
      </c>
      <c r="P195" s="35" t="str">
        <f>IF($E195&lt;&gt;"",$N195*(目標設定!$N$13/10)/9,"ー")</f>
        <v>ー</v>
      </c>
      <c r="Q195" s="105" t="str">
        <f>IF($E195&lt;&gt;"",$N195*(目標設定!$P$13/10)/4,"ー")</f>
        <v>ー</v>
      </c>
      <c r="R195" s="99"/>
    </row>
    <row r="196" spans="2:18" ht="24.95" customHeight="1">
      <c r="B196" s="87">
        <v>193</v>
      </c>
      <c r="C196" s="88">
        <f t="shared" si="4"/>
        <v>45555</v>
      </c>
      <c r="D196" s="108" t="str">
        <f t="shared" si="5"/>
        <v>ー</v>
      </c>
      <c r="E196" s="89"/>
      <c r="F196" s="90"/>
      <c r="G196" s="97">
        <f>IF(ISERROR(E196/(目標設定!$O$9/100*目標設定!$O$9/100)),,E196/(目標設定!$O$9/100*目標設定!$O$9/100))</f>
        <v>0</v>
      </c>
      <c r="H196" s="34" t="s">
        <v>24</v>
      </c>
      <c r="I196" s="34" t="s">
        <v>23</v>
      </c>
      <c r="J196" s="34" t="s">
        <v>43</v>
      </c>
      <c r="K196" s="34" t="s">
        <v>44</v>
      </c>
      <c r="L196" s="34" t="s">
        <v>45</v>
      </c>
      <c r="M196" s="96" t="s">
        <v>46</v>
      </c>
      <c r="N196" s="104" t="str">
        <f>IF($E196&lt;&gt;"",IF(目標設定!$O$7="男",((0.1238+(0.0481*$E196)+(0.0234*目標設定!$O$9)-(0.0138*目標設定!$O$5)-0.5473))*1000/4.186,IF(目標設定!$O$7="女",((0.1238+(0.0481*$E196)+(0.0234*目標設定!$O$9)-(0.0138*目標設定!$O$5)-1.0946))*1000/4.186,"error")),"ー")</f>
        <v>ー</v>
      </c>
      <c r="O196" s="35" t="str">
        <f>IF($E196&lt;&gt;"",$N196*(目標設定!$L$13/10)/4,"ー")</f>
        <v>ー</v>
      </c>
      <c r="P196" s="35" t="str">
        <f>IF($E196&lt;&gt;"",$N196*(目標設定!$N$13/10)/9,"ー")</f>
        <v>ー</v>
      </c>
      <c r="Q196" s="105" t="str">
        <f>IF($E196&lt;&gt;"",$N196*(目標設定!$P$13/10)/4,"ー")</f>
        <v>ー</v>
      </c>
      <c r="R196" s="99"/>
    </row>
    <row r="197" spans="2:18" ht="24.95" customHeight="1">
      <c r="B197" s="87">
        <v>194</v>
      </c>
      <c r="C197" s="88">
        <f t="shared" si="4"/>
        <v>45556</v>
      </c>
      <c r="D197" s="108" t="str">
        <f t="shared" si="5"/>
        <v>ー</v>
      </c>
      <c r="E197" s="89"/>
      <c r="F197" s="90"/>
      <c r="G197" s="97">
        <f>IF(ISERROR(E197/(目標設定!$O$9/100*目標設定!$O$9/100)),,E197/(目標設定!$O$9/100*目標設定!$O$9/100))</f>
        <v>0</v>
      </c>
      <c r="H197" s="34" t="s">
        <v>24</v>
      </c>
      <c r="I197" s="34" t="s">
        <v>23</v>
      </c>
      <c r="J197" s="34" t="s">
        <v>43</v>
      </c>
      <c r="K197" s="34" t="s">
        <v>44</v>
      </c>
      <c r="L197" s="34" t="s">
        <v>45</v>
      </c>
      <c r="M197" s="96" t="s">
        <v>46</v>
      </c>
      <c r="N197" s="104" t="str">
        <f>IF($E197&lt;&gt;"",IF(目標設定!$O$7="男",((0.1238+(0.0481*$E197)+(0.0234*目標設定!$O$9)-(0.0138*目標設定!$O$5)-0.5473))*1000/4.186,IF(目標設定!$O$7="女",((0.1238+(0.0481*$E197)+(0.0234*目標設定!$O$9)-(0.0138*目標設定!$O$5)-1.0946))*1000/4.186,"error")),"ー")</f>
        <v>ー</v>
      </c>
      <c r="O197" s="35" t="str">
        <f>IF($E197&lt;&gt;"",$N197*(目標設定!$L$13/10)/4,"ー")</f>
        <v>ー</v>
      </c>
      <c r="P197" s="35" t="str">
        <f>IF($E197&lt;&gt;"",$N197*(目標設定!$N$13/10)/9,"ー")</f>
        <v>ー</v>
      </c>
      <c r="Q197" s="105" t="str">
        <f>IF($E197&lt;&gt;"",$N197*(目標設定!$P$13/10)/4,"ー")</f>
        <v>ー</v>
      </c>
      <c r="R197" s="99"/>
    </row>
    <row r="198" spans="2:18" ht="24.95" customHeight="1">
      <c r="B198" s="87">
        <v>195</v>
      </c>
      <c r="C198" s="88">
        <f t="shared" ref="C198:C261" si="6">C197+1</f>
        <v>45557</v>
      </c>
      <c r="D198" s="108" t="str">
        <f t="shared" ref="D198:D261" si="7">IF($E198&lt;&gt;"",E198-E197,"ー")</f>
        <v>ー</v>
      </c>
      <c r="E198" s="89"/>
      <c r="F198" s="90"/>
      <c r="G198" s="97">
        <f>IF(ISERROR(E198/(目標設定!$O$9/100*目標設定!$O$9/100)),,E198/(目標設定!$O$9/100*目標設定!$O$9/100))</f>
        <v>0</v>
      </c>
      <c r="H198" s="34" t="s">
        <v>24</v>
      </c>
      <c r="I198" s="34" t="s">
        <v>23</v>
      </c>
      <c r="J198" s="34" t="s">
        <v>43</v>
      </c>
      <c r="K198" s="34" t="s">
        <v>44</v>
      </c>
      <c r="L198" s="34" t="s">
        <v>45</v>
      </c>
      <c r="M198" s="96" t="s">
        <v>46</v>
      </c>
      <c r="N198" s="104" t="str">
        <f>IF($E198&lt;&gt;"",IF(目標設定!$O$7="男",((0.1238+(0.0481*$E198)+(0.0234*目標設定!$O$9)-(0.0138*目標設定!$O$5)-0.5473))*1000/4.186,IF(目標設定!$O$7="女",((0.1238+(0.0481*$E198)+(0.0234*目標設定!$O$9)-(0.0138*目標設定!$O$5)-1.0946))*1000/4.186,"error")),"ー")</f>
        <v>ー</v>
      </c>
      <c r="O198" s="35" t="str">
        <f>IF($E198&lt;&gt;"",$N198*(目標設定!$L$13/10)/4,"ー")</f>
        <v>ー</v>
      </c>
      <c r="P198" s="35" t="str">
        <f>IF($E198&lt;&gt;"",$N198*(目標設定!$N$13/10)/9,"ー")</f>
        <v>ー</v>
      </c>
      <c r="Q198" s="105" t="str">
        <f>IF($E198&lt;&gt;"",$N198*(目標設定!$P$13/10)/4,"ー")</f>
        <v>ー</v>
      </c>
      <c r="R198" s="99"/>
    </row>
    <row r="199" spans="2:18" ht="24.95" customHeight="1">
      <c r="B199" s="87">
        <v>196</v>
      </c>
      <c r="C199" s="88">
        <f t="shared" si="6"/>
        <v>45558</v>
      </c>
      <c r="D199" s="108" t="str">
        <f t="shared" si="7"/>
        <v>ー</v>
      </c>
      <c r="E199" s="89"/>
      <c r="F199" s="90"/>
      <c r="G199" s="97">
        <f>IF(ISERROR(E199/(目標設定!$O$9/100*目標設定!$O$9/100)),,E199/(目標設定!$O$9/100*目標設定!$O$9/100))</f>
        <v>0</v>
      </c>
      <c r="H199" s="34" t="s">
        <v>24</v>
      </c>
      <c r="I199" s="34" t="s">
        <v>23</v>
      </c>
      <c r="J199" s="34" t="s">
        <v>43</v>
      </c>
      <c r="K199" s="34" t="s">
        <v>44</v>
      </c>
      <c r="L199" s="34" t="s">
        <v>45</v>
      </c>
      <c r="M199" s="96" t="s">
        <v>46</v>
      </c>
      <c r="N199" s="104" t="str">
        <f>IF($E199&lt;&gt;"",IF(目標設定!$O$7="男",((0.1238+(0.0481*$E199)+(0.0234*目標設定!$O$9)-(0.0138*目標設定!$O$5)-0.5473))*1000/4.186,IF(目標設定!$O$7="女",((0.1238+(0.0481*$E199)+(0.0234*目標設定!$O$9)-(0.0138*目標設定!$O$5)-1.0946))*1000/4.186,"error")),"ー")</f>
        <v>ー</v>
      </c>
      <c r="O199" s="35" t="str">
        <f>IF($E199&lt;&gt;"",$N199*(目標設定!$L$13/10)/4,"ー")</f>
        <v>ー</v>
      </c>
      <c r="P199" s="35" t="str">
        <f>IF($E199&lt;&gt;"",$N199*(目標設定!$N$13/10)/9,"ー")</f>
        <v>ー</v>
      </c>
      <c r="Q199" s="105" t="str">
        <f>IF($E199&lt;&gt;"",$N199*(目標設定!$P$13/10)/4,"ー")</f>
        <v>ー</v>
      </c>
      <c r="R199" s="99"/>
    </row>
    <row r="200" spans="2:18" ht="24.95" customHeight="1">
      <c r="B200" s="87">
        <v>197</v>
      </c>
      <c r="C200" s="88">
        <f t="shared" si="6"/>
        <v>45559</v>
      </c>
      <c r="D200" s="108" t="str">
        <f t="shared" si="7"/>
        <v>ー</v>
      </c>
      <c r="E200" s="89"/>
      <c r="F200" s="90"/>
      <c r="G200" s="97">
        <f>IF(ISERROR(E200/(目標設定!$O$9/100*目標設定!$O$9/100)),,E200/(目標設定!$O$9/100*目標設定!$O$9/100))</f>
        <v>0</v>
      </c>
      <c r="H200" s="34" t="s">
        <v>24</v>
      </c>
      <c r="I200" s="34" t="s">
        <v>23</v>
      </c>
      <c r="J200" s="34" t="s">
        <v>43</v>
      </c>
      <c r="K200" s="34" t="s">
        <v>44</v>
      </c>
      <c r="L200" s="34" t="s">
        <v>45</v>
      </c>
      <c r="M200" s="96" t="s">
        <v>46</v>
      </c>
      <c r="N200" s="104" t="str">
        <f>IF($E200&lt;&gt;"",IF(目標設定!$O$7="男",((0.1238+(0.0481*$E200)+(0.0234*目標設定!$O$9)-(0.0138*目標設定!$O$5)-0.5473))*1000/4.186,IF(目標設定!$O$7="女",((0.1238+(0.0481*$E200)+(0.0234*目標設定!$O$9)-(0.0138*目標設定!$O$5)-1.0946))*1000/4.186,"error")),"ー")</f>
        <v>ー</v>
      </c>
      <c r="O200" s="35" t="str">
        <f>IF($E200&lt;&gt;"",$N200*(目標設定!$L$13/10)/4,"ー")</f>
        <v>ー</v>
      </c>
      <c r="P200" s="35" t="str">
        <f>IF($E200&lt;&gt;"",$N200*(目標設定!$N$13/10)/9,"ー")</f>
        <v>ー</v>
      </c>
      <c r="Q200" s="105" t="str">
        <f>IF($E200&lt;&gt;"",$N200*(目標設定!$P$13/10)/4,"ー")</f>
        <v>ー</v>
      </c>
      <c r="R200" s="99"/>
    </row>
    <row r="201" spans="2:18" ht="24.95" customHeight="1">
      <c r="B201" s="87">
        <v>198</v>
      </c>
      <c r="C201" s="88">
        <f t="shared" si="6"/>
        <v>45560</v>
      </c>
      <c r="D201" s="108" t="str">
        <f t="shared" si="7"/>
        <v>ー</v>
      </c>
      <c r="E201" s="89"/>
      <c r="F201" s="90"/>
      <c r="G201" s="97">
        <f>IF(ISERROR(E201/(目標設定!$O$9/100*目標設定!$O$9/100)),,E201/(目標設定!$O$9/100*目標設定!$O$9/100))</f>
        <v>0</v>
      </c>
      <c r="H201" s="34" t="s">
        <v>24</v>
      </c>
      <c r="I201" s="34" t="s">
        <v>23</v>
      </c>
      <c r="J201" s="34" t="s">
        <v>43</v>
      </c>
      <c r="K201" s="34" t="s">
        <v>44</v>
      </c>
      <c r="L201" s="34" t="s">
        <v>45</v>
      </c>
      <c r="M201" s="96" t="s">
        <v>46</v>
      </c>
      <c r="N201" s="104" t="str">
        <f>IF($E201&lt;&gt;"",IF(目標設定!$O$7="男",((0.1238+(0.0481*$E201)+(0.0234*目標設定!$O$9)-(0.0138*目標設定!$O$5)-0.5473))*1000/4.186,IF(目標設定!$O$7="女",((0.1238+(0.0481*$E201)+(0.0234*目標設定!$O$9)-(0.0138*目標設定!$O$5)-1.0946))*1000/4.186,"error")),"ー")</f>
        <v>ー</v>
      </c>
      <c r="O201" s="35" t="str">
        <f>IF($E201&lt;&gt;"",$N201*(目標設定!$L$13/10)/4,"ー")</f>
        <v>ー</v>
      </c>
      <c r="P201" s="35" t="str">
        <f>IF($E201&lt;&gt;"",$N201*(目標設定!$N$13/10)/9,"ー")</f>
        <v>ー</v>
      </c>
      <c r="Q201" s="105" t="str">
        <f>IF($E201&lt;&gt;"",$N201*(目標設定!$P$13/10)/4,"ー")</f>
        <v>ー</v>
      </c>
      <c r="R201" s="99"/>
    </row>
    <row r="202" spans="2:18" ht="24.95" customHeight="1">
      <c r="B202" s="87">
        <v>199</v>
      </c>
      <c r="C202" s="88">
        <f t="shared" si="6"/>
        <v>45561</v>
      </c>
      <c r="D202" s="108" t="str">
        <f t="shared" si="7"/>
        <v>ー</v>
      </c>
      <c r="E202" s="89"/>
      <c r="F202" s="90"/>
      <c r="G202" s="97">
        <f>IF(ISERROR(E202/(目標設定!$O$9/100*目標設定!$O$9/100)),,E202/(目標設定!$O$9/100*目標設定!$O$9/100))</f>
        <v>0</v>
      </c>
      <c r="H202" s="34" t="s">
        <v>24</v>
      </c>
      <c r="I202" s="34" t="s">
        <v>23</v>
      </c>
      <c r="J202" s="34" t="s">
        <v>43</v>
      </c>
      <c r="K202" s="34" t="s">
        <v>44</v>
      </c>
      <c r="L202" s="34" t="s">
        <v>45</v>
      </c>
      <c r="M202" s="96" t="s">
        <v>46</v>
      </c>
      <c r="N202" s="104" t="str">
        <f>IF($E202&lt;&gt;"",IF(目標設定!$O$7="男",((0.1238+(0.0481*$E202)+(0.0234*目標設定!$O$9)-(0.0138*目標設定!$O$5)-0.5473))*1000/4.186,IF(目標設定!$O$7="女",((0.1238+(0.0481*$E202)+(0.0234*目標設定!$O$9)-(0.0138*目標設定!$O$5)-1.0946))*1000/4.186,"error")),"ー")</f>
        <v>ー</v>
      </c>
      <c r="O202" s="35" t="str">
        <f>IF($E202&lt;&gt;"",$N202*(目標設定!$L$13/10)/4,"ー")</f>
        <v>ー</v>
      </c>
      <c r="P202" s="35" t="str">
        <f>IF($E202&lt;&gt;"",$N202*(目標設定!$N$13/10)/9,"ー")</f>
        <v>ー</v>
      </c>
      <c r="Q202" s="105" t="str">
        <f>IF($E202&lt;&gt;"",$N202*(目標設定!$P$13/10)/4,"ー")</f>
        <v>ー</v>
      </c>
      <c r="R202" s="99"/>
    </row>
    <row r="203" spans="2:18" ht="24.95" customHeight="1">
      <c r="B203" s="87">
        <v>200</v>
      </c>
      <c r="C203" s="88">
        <f t="shared" si="6"/>
        <v>45562</v>
      </c>
      <c r="D203" s="108" t="str">
        <f t="shared" si="7"/>
        <v>ー</v>
      </c>
      <c r="E203" s="89"/>
      <c r="F203" s="90"/>
      <c r="G203" s="97">
        <f>IF(ISERROR(E203/(目標設定!$O$9/100*目標設定!$O$9/100)),,E203/(目標設定!$O$9/100*目標設定!$O$9/100))</f>
        <v>0</v>
      </c>
      <c r="H203" s="34" t="s">
        <v>24</v>
      </c>
      <c r="I203" s="34" t="s">
        <v>23</v>
      </c>
      <c r="J203" s="34" t="s">
        <v>43</v>
      </c>
      <c r="K203" s="34" t="s">
        <v>44</v>
      </c>
      <c r="L203" s="34" t="s">
        <v>45</v>
      </c>
      <c r="M203" s="96" t="s">
        <v>46</v>
      </c>
      <c r="N203" s="104" t="str">
        <f>IF($E203&lt;&gt;"",IF(目標設定!$O$7="男",((0.1238+(0.0481*$E203)+(0.0234*目標設定!$O$9)-(0.0138*目標設定!$O$5)-0.5473))*1000/4.186,IF(目標設定!$O$7="女",((0.1238+(0.0481*$E203)+(0.0234*目標設定!$O$9)-(0.0138*目標設定!$O$5)-1.0946))*1000/4.186,"error")),"ー")</f>
        <v>ー</v>
      </c>
      <c r="O203" s="35" t="str">
        <f>IF($E203&lt;&gt;"",$N203*(目標設定!$L$13/10)/4,"ー")</f>
        <v>ー</v>
      </c>
      <c r="P203" s="35" t="str">
        <f>IF($E203&lt;&gt;"",$N203*(目標設定!$N$13/10)/9,"ー")</f>
        <v>ー</v>
      </c>
      <c r="Q203" s="105" t="str">
        <f>IF($E203&lt;&gt;"",$N203*(目標設定!$P$13/10)/4,"ー")</f>
        <v>ー</v>
      </c>
      <c r="R203" s="99"/>
    </row>
    <row r="204" spans="2:18" ht="24.95" customHeight="1">
      <c r="B204" s="87">
        <v>201</v>
      </c>
      <c r="C204" s="88">
        <f t="shared" si="6"/>
        <v>45563</v>
      </c>
      <c r="D204" s="108" t="str">
        <f t="shared" si="7"/>
        <v>ー</v>
      </c>
      <c r="E204" s="89"/>
      <c r="F204" s="90"/>
      <c r="G204" s="97">
        <f>IF(ISERROR(E204/(目標設定!$O$9/100*目標設定!$O$9/100)),,E204/(目標設定!$O$9/100*目標設定!$O$9/100))</f>
        <v>0</v>
      </c>
      <c r="H204" s="34" t="s">
        <v>24</v>
      </c>
      <c r="I204" s="34" t="s">
        <v>23</v>
      </c>
      <c r="J204" s="34" t="s">
        <v>43</v>
      </c>
      <c r="K204" s="34" t="s">
        <v>44</v>
      </c>
      <c r="L204" s="34" t="s">
        <v>45</v>
      </c>
      <c r="M204" s="96" t="s">
        <v>46</v>
      </c>
      <c r="N204" s="104" t="str">
        <f>IF($E204&lt;&gt;"",IF(目標設定!$O$7="男",((0.1238+(0.0481*$E204)+(0.0234*目標設定!$O$9)-(0.0138*目標設定!$O$5)-0.5473))*1000/4.186,IF(目標設定!$O$7="女",((0.1238+(0.0481*$E204)+(0.0234*目標設定!$O$9)-(0.0138*目標設定!$O$5)-1.0946))*1000/4.186,"error")),"ー")</f>
        <v>ー</v>
      </c>
      <c r="O204" s="35" t="str">
        <f>IF($E204&lt;&gt;"",$N204*(目標設定!$L$13/10)/4,"ー")</f>
        <v>ー</v>
      </c>
      <c r="P204" s="35" t="str">
        <f>IF($E204&lt;&gt;"",$N204*(目標設定!$N$13/10)/9,"ー")</f>
        <v>ー</v>
      </c>
      <c r="Q204" s="105" t="str">
        <f>IF($E204&lt;&gt;"",$N204*(目標設定!$P$13/10)/4,"ー")</f>
        <v>ー</v>
      </c>
      <c r="R204" s="99"/>
    </row>
    <row r="205" spans="2:18" ht="24.95" customHeight="1">
      <c r="B205" s="87">
        <v>202</v>
      </c>
      <c r="C205" s="88">
        <f t="shared" si="6"/>
        <v>45564</v>
      </c>
      <c r="D205" s="108" t="str">
        <f t="shared" si="7"/>
        <v>ー</v>
      </c>
      <c r="E205" s="89"/>
      <c r="F205" s="90"/>
      <c r="G205" s="97">
        <f>IF(ISERROR(E205/(目標設定!$O$9/100*目標設定!$O$9/100)),,E205/(目標設定!$O$9/100*目標設定!$O$9/100))</f>
        <v>0</v>
      </c>
      <c r="H205" s="34" t="s">
        <v>24</v>
      </c>
      <c r="I205" s="34" t="s">
        <v>23</v>
      </c>
      <c r="J205" s="34" t="s">
        <v>43</v>
      </c>
      <c r="K205" s="34" t="s">
        <v>44</v>
      </c>
      <c r="L205" s="34" t="s">
        <v>45</v>
      </c>
      <c r="M205" s="96" t="s">
        <v>46</v>
      </c>
      <c r="N205" s="104" t="str">
        <f>IF($E205&lt;&gt;"",IF(目標設定!$O$7="男",((0.1238+(0.0481*$E205)+(0.0234*目標設定!$O$9)-(0.0138*目標設定!$O$5)-0.5473))*1000/4.186,IF(目標設定!$O$7="女",((0.1238+(0.0481*$E205)+(0.0234*目標設定!$O$9)-(0.0138*目標設定!$O$5)-1.0946))*1000/4.186,"error")),"ー")</f>
        <v>ー</v>
      </c>
      <c r="O205" s="35" t="str">
        <f>IF($E205&lt;&gt;"",$N205*(目標設定!$L$13/10)/4,"ー")</f>
        <v>ー</v>
      </c>
      <c r="P205" s="35" t="str">
        <f>IF($E205&lt;&gt;"",$N205*(目標設定!$N$13/10)/9,"ー")</f>
        <v>ー</v>
      </c>
      <c r="Q205" s="105" t="str">
        <f>IF($E205&lt;&gt;"",$N205*(目標設定!$P$13/10)/4,"ー")</f>
        <v>ー</v>
      </c>
      <c r="R205" s="99"/>
    </row>
    <row r="206" spans="2:18" ht="24.95" customHeight="1">
      <c r="B206" s="87">
        <v>203</v>
      </c>
      <c r="C206" s="88">
        <f t="shared" si="6"/>
        <v>45565</v>
      </c>
      <c r="D206" s="108" t="str">
        <f t="shared" si="7"/>
        <v>ー</v>
      </c>
      <c r="E206" s="89"/>
      <c r="F206" s="90"/>
      <c r="G206" s="97">
        <f>IF(ISERROR(E206/(目標設定!$O$9/100*目標設定!$O$9/100)),,E206/(目標設定!$O$9/100*目標設定!$O$9/100))</f>
        <v>0</v>
      </c>
      <c r="H206" s="34" t="s">
        <v>24</v>
      </c>
      <c r="I206" s="34" t="s">
        <v>23</v>
      </c>
      <c r="J206" s="34" t="s">
        <v>43</v>
      </c>
      <c r="K206" s="34" t="s">
        <v>44</v>
      </c>
      <c r="L206" s="34" t="s">
        <v>45</v>
      </c>
      <c r="M206" s="96" t="s">
        <v>46</v>
      </c>
      <c r="N206" s="104" t="str">
        <f>IF($E206&lt;&gt;"",IF(目標設定!$O$7="男",((0.1238+(0.0481*$E206)+(0.0234*目標設定!$O$9)-(0.0138*目標設定!$O$5)-0.5473))*1000/4.186,IF(目標設定!$O$7="女",((0.1238+(0.0481*$E206)+(0.0234*目標設定!$O$9)-(0.0138*目標設定!$O$5)-1.0946))*1000/4.186,"error")),"ー")</f>
        <v>ー</v>
      </c>
      <c r="O206" s="35" t="str">
        <f>IF($E206&lt;&gt;"",$N206*(目標設定!$L$13/10)/4,"ー")</f>
        <v>ー</v>
      </c>
      <c r="P206" s="35" t="str">
        <f>IF($E206&lt;&gt;"",$N206*(目標設定!$N$13/10)/9,"ー")</f>
        <v>ー</v>
      </c>
      <c r="Q206" s="105" t="str">
        <f>IF($E206&lt;&gt;"",$N206*(目標設定!$P$13/10)/4,"ー")</f>
        <v>ー</v>
      </c>
      <c r="R206" s="99"/>
    </row>
    <row r="207" spans="2:18" ht="24.95" customHeight="1">
      <c r="B207" s="87">
        <v>204</v>
      </c>
      <c r="C207" s="88">
        <f t="shared" si="6"/>
        <v>45566</v>
      </c>
      <c r="D207" s="108" t="str">
        <f t="shared" si="7"/>
        <v>ー</v>
      </c>
      <c r="E207" s="89"/>
      <c r="F207" s="90"/>
      <c r="G207" s="97">
        <f>IF(ISERROR(E207/(目標設定!$O$9/100*目標設定!$O$9/100)),,E207/(目標設定!$O$9/100*目標設定!$O$9/100))</f>
        <v>0</v>
      </c>
      <c r="H207" s="34" t="s">
        <v>24</v>
      </c>
      <c r="I207" s="34" t="s">
        <v>23</v>
      </c>
      <c r="J207" s="34" t="s">
        <v>43</v>
      </c>
      <c r="K207" s="34" t="s">
        <v>44</v>
      </c>
      <c r="L207" s="34" t="s">
        <v>45</v>
      </c>
      <c r="M207" s="96" t="s">
        <v>46</v>
      </c>
      <c r="N207" s="104" t="str">
        <f>IF($E207&lt;&gt;"",IF(目標設定!$O$7="男",((0.1238+(0.0481*$E207)+(0.0234*目標設定!$O$9)-(0.0138*目標設定!$O$5)-0.5473))*1000/4.186,IF(目標設定!$O$7="女",((0.1238+(0.0481*$E207)+(0.0234*目標設定!$O$9)-(0.0138*目標設定!$O$5)-1.0946))*1000/4.186,"error")),"ー")</f>
        <v>ー</v>
      </c>
      <c r="O207" s="35" t="str">
        <f>IF($E207&lt;&gt;"",$N207*(目標設定!$L$13/10)/4,"ー")</f>
        <v>ー</v>
      </c>
      <c r="P207" s="35" t="str">
        <f>IF($E207&lt;&gt;"",$N207*(目標設定!$N$13/10)/9,"ー")</f>
        <v>ー</v>
      </c>
      <c r="Q207" s="105" t="str">
        <f>IF($E207&lt;&gt;"",$N207*(目標設定!$P$13/10)/4,"ー")</f>
        <v>ー</v>
      </c>
      <c r="R207" s="99"/>
    </row>
    <row r="208" spans="2:18" ht="24.95" customHeight="1">
      <c r="B208" s="87">
        <v>205</v>
      </c>
      <c r="C208" s="88">
        <f t="shared" si="6"/>
        <v>45567</v>
      </c>
      <c r="D208" s="108" t="str">
        <f t="shared" si="7"/>
        <v>ー</v>
      </c>
      <c r="E208" s="89"/>
      <c r="F208" s="90"/>
      <c r="G208" s="97">
        <f>IF(ISERROR(E208/(目標設定!$O$9/100*目標設定!$O$9/100)),,E208/(目標設定!$O$9/100*目標設定!$O$9/100))</f>
        <v>0</v>
      </c>
      <c r="H208" s="34" t="s">
        <v>24</v>
      </c>
      <c r="I208" s="34" t="s">
        <v>23</v>
      </c>
      <c r="J208" s="34" t="s">
        <v>43</v>
      </c>
      <c r="K208" s="34" t="s">
        <v>44</v>
      </c>
      <c r="L208" s="34" t="s">
        <v>45</v>
      </c>
      <c r="M208" s="96" t="s">
        <v>46</v>
      </c>
      <c r="N208" s="104" t="str">
        <f>IF($E208&lt;&gt;"",IF(目標設定!$O$7="男",((0.1238+(0.0481*$E208)+(0.0234*目標設定!$O$9)-(0.0138*目標設定!$O$5)-0.5473))*1000/4.186,IF(目標設定!$O$7="女",((0.1238+(0.0481*$E208)+(0.0234*目標設定!$O$9)-(0.0138*目標設定!$O$5)-1.0946))*1000/4.186,"error")),"ー")</f>
        <v>ー</v>
      </c>
      <c r="O208" s="35" t="str">
        <f>IF($E208&lt;&gt;"",$N208*(目標設定!$L$13/10)/4,"ー")</f>
        <v>ー</v>
      </c>
      <c r="P208" s="35" t="str">
        <f>IF($E208&lt;&gt;"",$N208*(目標設定!$N$13/10)/9,"ー")</f>
        <v>ー</v>
      </c>
      <c r="Q208" s="105" t="str">
        <f>IF($E208&lt;&gt;"",$N208*(目標設定!$P$13/10)/4,"ー")</f>
        <v>ー</v>
      </c>
      <c r="R208" s="99"/>
    </row>
    <row r="209" spans="2:18" ht="24.95" customHeight="1">
      <c r="B209" s="87">
        <v>206</v>
      </c>
      <c r="C209" s="88">
        <f t="shared" si="6"/>
        <v>45568</v>
      </c>
      <c r="D209" s="108" t="str">
        <f t="shared" si="7"/>
        <v>ー</v>
      </c>
      <c r="E209" s="89"/>
      <c r="F209" s="90"/>
      <c r="G209" s="97">
        <f>IF(ISERROR(E209/(目標設定!$O$9/100*目標設定!$O$9/100)),,E209/(目標設定!$O$9/100*目標設定!$O$9/100))</f>
        <v>0</v>
      </c>
      <c r="H209" s="34" t="s">
        <v>24</v>
      </c>
      <c r="I209" s="34" t="s">
        <v>23</v>
      </c>
      <c r="J209" s="34" t="s">
        <v>43</v>
      </c>
      <c r="K209" s="34" t="s">
        <v>44</v>
      </c>
      <c r="L209" s="34" t="s">
        <v>45</v>
      </c>
      <c r="M209" s="96" t="s">
        <v>46</v>
      </c>
      <c r="N209" s="104" t="str">
        <f>IF($E209&lt;&gt;"",IF(目標設定!$O$7="男",((0.1238+(0.0481*$E209)+(0.0234*目標設定!$O$9)-(0.0138*目標設定!$O$5)-0.5473))*1000/4.186,IF(目標設定!$O$7="女",((0.1238+(0.0481*$E209)+(0.0234*目標設定!$O$9)-(0.0138*目標設定!$O$5)-1.0946))*1000/4.186,"error")),"ー")</f>
        <v>ー</v>
      </c>
      <c r="O209" s="35" t="str">
        <f>IF($E209&lt;&gt;"",$N209*(目標設定!$L$13/10)/4,"ー")</f>
        <v>ー</v>
      </c>
      <c r="P209" s="35" t="str">
        <f>IF($E209&lt;&gt;"",$N209*(目標設定!$N$13/10)/9,"ー")</f>
        <v>ー</v>
      </c>
      <c r="Q209" s="105" t="str">
        <f>IF($E209&lt;&gt;"",$N209*(目標設定!$P$13/10)/4,"ー")</f>
        <v>ー</v>
      </c>
      <c r="R209" s="99"/>
    </row>
    <row r="210" spans="2:18" ht="24.95" customHeight="1">
      <c r="B210" s="87">
        <v>207</v>
      </c>
      <c r="C210" s="88">
        <f t="shared" si="6"/>
        <v>45569</v>
      </c>
      <c r="D210" s="108" t="str">
        <f t="shared" si="7"/>
        <v>ー</v>
      </c>
      <c r="E210" s="89"/>
      <c r="F210" s="90"/>
      <c r="G210" s="97">
        <f>IF(ISERROR(E210/(目標設定!$O$9/100*目標設定!$O$9/100)),,E210/(目標設定!$O$9/100*目標設定!$O$9/100))</f>
        <v>0</v>
      </c>
      <c r="H210" s="34" t="s">
        <v>24</v>
      </c>
      <c r="I210" s="34" t="s">
        <v>23</v>
      </c>
      <c r="J210" s="34" t="s">
        <v>43</v>
      </c>
      <c r="K210" s="34" t="s">
        <v>44</v>
      </c>
      <c r="L210" s="34" t="s">
        <v>45</v>
      </c>
      <c r="M210" s="96" t="s">
        <v>46</v>
      </c>
      <c r="N210" s="104" t="str">
        <f>IF($E210&lt;&gt;"",IF(目標設定!$O$7="男",((0.1238+(0.0481*$E210)+(0.0234*目標設定!$O$9)-(0.0138*目標設定!$O$5)-0.5473))*1000/4.186,IF(目標設定!$O$7="女",((0.1238+(0.0481*$E210)+(0.0234*目標設定!$O$9)-(0.0138*目標設定!$O$5)-1.0946))*1000/4.186,"error")),"ー")</f>
        <v>ー</v>
      </c>
      <c r="O210" s="35" t="str">
        <f>IF($E210&lt;&gt;"",$N210*(目標設定!$L$13/10)/4,"ー")</f>
        <v>ー</v>
      </c>
      <c r="P210" s="35" t="str">
        <f>IF($E210&lt;&gt;"",$N210*(目標設定!$N$13/10)/9,"ー")</f>
        <v>ー</v>
      </c>
      <c r="Q210" s="105" t="str">
        <f>IF($E210&lt;&gt;"",$N210*(目標設定!$P$13/10)/4,"ー")</f>
        <v>ー</v>
      </c>
      <c r="R210" s="99"/>
    </row>
    <row r="211" spans="2:18" ht="24.95" customHeight="1">
      <c r="B211" s="87">
        <v>208</v>
      </c>
      <c r="C211" s="88">
        <f t="shared" si="6"/>
        <v>45570</v>
      </c>
      <c r="D211" s="108" t="str">
        <f t="shared" si="7"/>
        <v>ー</v>
      </c>
      <c r="E211" s="89"/>
      <c r="F211" s="90"/>
      <c r="G211" s="97">
        <f>IF(ISERROR(E211/(目標設定!$O$9/100*目標設定!$O$9/100)),,E211/(目標設定!$O$9/100*目標設定!$O$9/100))</f>
        <v>0</v>
      </c>
      <c r="H211" s="34" t="s">
        <v>24</v>
      </c>
      <c r="I211" s="34" t="s">
        <v>23</v>
      </c>
      <c r="J211" s="34" t="s">
        <v>43</v>
      </c>
      <c r="K211" s="34" t="s">
        <v>44</v>
      </c>
      <c r="L211" s="34" t="s">
        <v>45</v>
      </c>
      <c r="M211" s="96" t="s">
        <v>46</v>
      </c>
      <c r="N211" s="104" t="str">
        <f>IF($E211&lt;&gt;"",IF(目標設定!$O$7="男",((0.1238+(0.0481*$E211)+(0.0234*目標設定!$O$9)-(0.0138*目標設定!$O$5)-0.5473))*1000/4.186,IF(目標設定!$O$7="女",((0.1238+(0.0481*$E211)+(0.0234*目標設定!$O$9)-(0.0138*目標設定!$O$5)-1.0946))*1000/4.186,"error")),"ー")</f>
        <v>ー</v>
      </c>
      <c r="O211" s="35" t="str">
        <f>IF($E211&lt;&gt;"",$N211*(目標設定!$L$13/10)/4,"ー")</f>
        <v>ー</v>
      </c>
      <c r="P211" s="35" t="str">
        <f>IF($E211&lt;&gt;"",$N211*(目標設定!$N$13/10)/9,"ー")</f>
        <v>ー</v>
      </c>
      <c r="Q211" s="105" t="str">
        <f>IF($E211&lt;&gt;"",$N211*(目標設定!$P$13/10)/4,"ー")</f>
        <v>ー</v>
      </c>
      <c r="R211" s="99"/>
    </row>
    <row r="212" spans="2:18" ht="24.95" customHeight="1">
      <c r="B212" s="87">
        <v>209</v>
      </c>
      <c r="C212" s="88">
        <f t="shared" si="6"/>
        <v>45571</v>
      </c>
      <c r="D212" s="108" t="str">
        <f t="shared" si="7"/>
        <v>ー</v>
      </c>
      <c r="E212" s="89"/>
      <c r="F212" s="90"/>
      <c r="G212" s="97">
        <f>IF(ISERROR(E212/(目標設定!$O$9/100*目標設定!$O$9/100)),,E212/(目標設定!$O$9/100*目標設定!$O$9/100))</f>
        <v>0</v>
      </c>
      <c r="H212" s="34" t="s">
        <v>24</v>
      </c>
      <c r="I212" s="34" t="s">
        <v>23</v>
      </c>
      <c r="J212" s="34" t="s">
        <v>43</v>
      </c>
      <c r="K212" s="34" t="s">
        <v>44</v>
      </c>
      <c r="L212" s="34" t="s">
        <v>45</v>
      </c>
      <c r="M212" s="96" t="s">
        <v>46</v>
      </c>
      <c r="N212" s="104" t="str">
        <f>IF($E212&lt;&gt;"",IF(目標設定!$O$7="男",((0.1238+(0.0481*$E212)+(0.0234*目標設定!$O$9)-(0.0138*目標設定!$O$5)-0.5473))*1000/4.186,IF(目標設定!$O$7="女",((0.1238+(0.0481*$E212)+(0.0234*目標設定!$O$9)-(0.0138*目標設定!$O$5)-1.0946))*1000/4.186,"error")),"ー")</f>
        <v>ー</v>
      </c>
      <c r="O212" s="35" t="str">
        <f>IF($E212&lt;&gt;"",$N212*(目標設定!$L$13/10)/4,"ー")</f>
        <v>ー</v>
      </c>
      <c r="P212" s="35" t="str">
        <f>IF($E212&lt;&gt;"",$N212*(目標設定!$N$13/10)/9,"ー")</f>
        <v>ー</v>
      </c>
      <c r="Q212" s="105" t="str">
        <f>IF($E212&lt;&gt;"",$N212*(目標設定!$P$13/10)/4,"ー")</f>
        <v>ー</v>
      </c>
      <c r="R212" s="99"/>
    </row>
    <row r="213" spans="2:18" ht="24.95" customHeight="1">
      <c r="B213" s="87">
        <v>210</v>
      </c>
      <c r="C213" s="88">
        <f t="shared" si="6"/>
        <v>45572</v>
      </c>
      <c r="D213" s="108" t="str">
        <f t="shared" si="7"/>
        <v>ー</v>
      </c>
      <c r="E213" s="89"/>
      <c r="F213" s="90"/>
      <c r="G213" s="97">
        <f>IF(ISERROR(E213/(目標設定!$O$9/100*目標設定!$O$9/100)),,E213/(目標設定!$O$9/100*目標設定!$O$9/100))</f>
        <v>0</v>
      </c>
      <c r="H213" s="34" t="s">
        <v>24</v>
      </c>
      <c r="I213" s="34" t="s">
        <v>23</v>
      </c>
      <c r="J213" s="34" t="s">
        <v>43</v>
      </c>
      <c r="K213" s="34" t="s">
        <v>44</v>
      </c>
      <c r="L213" s="34" t="s">
        <v>45</v>
      </c>
      <c r="M213" s="96" t="s">
        <v>46</v>
      </c>
      <c r="N213" s="104" t="str">
        <f>IF($E213&lt;&gt;"",IF(目標設定!$O$7="男",((0.1238+(0.0481*$E213)+(0.0234*目標設定!$O$9)-(0.0138*目標設定!$O$5)-0.5473))*1000/4.186,IF(目標設定!$O$7="女",((0.1238+(0.0481*$E213)+(0.0234*目標設定!$O$9)-(0.0138*目標設定!$O$5)-1.0946))*1000/4.186,"error")),"ー")</f>
        <v>ー</v>
      </c>
      <c r="O213" s="35" t="str">
        <f>IF($E213&lt;&gt;"",$N213*(目標設定!$L$13/10)/4,"ー")</f>
        <v>ー</v>
      </c>
      <c r="P213" s="35" t="str">
        <f>IF($E213&lt;&gt;"",$N213*(目標設定!$N$13/10)/9,"ー")</f>
        <v>ー</v>
      </c>
      <c r="Q213" s="105" t="str">
        <f>IF($E213&lt;&gt;"",$N213*(目標設定!$P$13/10)/4,"ー")</f>
        <v>ー</v>
      </c>
      <c r="R213" s="99"/>
    </row>
    <row r="214" spans="2:18" ht="24.95" customHeight="1">
      <c r="B214" s="87">
        <v>211</v>
      </c>
      <c r="C214" s="88">
        <f t="shared" si="6"/>
        <v>45573</v>
      </c>
      <c r="D214" s="108" t="str">
        <f t="shared" si="7"/>
        <v>ー</v>
      </c>
      <c r="E214" s="89"/>
      <c r="F214" s="90"/>
      <c r="G214" s="97">
        <f>IF(ISERROR(E214/(目標設定!$O$9/100*目標設定!$O$9/100)),,E214/(目標設定!$O$9/100*目標設定!$O$9/100))</f>
        <v>0</v>
      </c>
      <c r="H214" s="34" t="s">
        <v>24</v>
      </c>
      <c r="I214" s="34" t="s">
        <v>23</v>
      </c>
      <c r="J214" s="34" t="s">
        <v>43</v>
      </c>
      <c r="K214" s="34" t="s">
        <v>44</v>
      </c>
      <c r="L214" s="34" t="s">
        <v>45</v>
      </c>
      <c r="M214" s="96" t="s">
        <v>46</v>
      </c>
      <c r="N214" s="104" t="str">
        <f>IF($E214&lt;&gt;"",IF(目標設定!$O$7="男",((0.1238+(0.0481*$E214)+(0.0234*目標設定!$O$9)-(0.0138*目標設定!$O$5)-0.5473))*1000/4.186,IF(目標設定!$O$7="女",((0.1238+(0.0481*$E214)+(0.0234*目標設定!$O$9)-(0.0138*目標設定!$O$5)-1.0946))*1000/4.186,"error")),"ー")</f>
        <v>ー</v>
      </c>
      <c r="O214" s="35" t="str">
        <f>IF($E214&lt;&gt;"",$N214*(目標設定!$L$13/10)/4,"ー")</f>
        <v>ー</v>
      </c>
      <c r="P214" s="35" t="str">
        <f>IF($E214&lt;&gt;"",$N214*(目標設定!$N$13/10)/9,"ー")</f>
        <v>ー</v>
      </c>
      <c r="Q214" s="105" t="str">
        <f>IF($E214&lt;&gt;"",$N214*(目標設定!$P$13/10)/4,"ー")</f>
        <v>ー</v>
      </c>
      <c r="R214" s="99"/>
    </row>
    <row r="215" spans="2:18" ht="24.95" customHeight="1">
      <c r="B215" s="87">
        <v>212</v>
      </c>
      <c r="C215" s="88">
        <f t="shared" si="6"/>
        <v>45574</v>
      </c>
      <c r="D215" s="108" t="str">
        <f t="shared" si="7"/>
        <v>ー</v>
      </c>
      <c r="E215" s="89"/>
      <c r="F215" s="90"/>
      <c r="G215" s="97">
        <f>IF(ISERROR(E215/(目標設定!$O$9/100*目標設定!$O$9/100)),,E215/(目標設定!$O$9/100*目標設定!$O$9/100))</f>
        <v>0</v>
      </c>
      <c r="H215" s="34" t="s">
        <v>24</v>
      </c>
      <c r="I215" s="34" t="s">
        <v>23</v>
      </c>
      <c r="J215" s="34" t="s">
        <v>43</v>
      </c>
      <c r="K215" s="34" t="s">
        <v>44</v>
      </c>
      <c r="L215" s="34" t="s">
        <v>45</v>
      </c>
      <c r="M215" s="96" t="s">
        <v>46</v>
      </c>
      <c r="N215" s="104" t="str">
        <f>IF($E215&lt;&gt;"",IF(目標設定!$O$7="男",((0.1238+(0.0481*$E215)+(0.0234*目標設定!$O$9)-(0.0138*目標設定!$O$5)-0.5473))*1000/4.186,IF(目標設定!$O$7="女",((0.1238+(0.0481*$E215)+(0.0234*目標設定!$O$9)-(0.0138*目標設定!$O$5)-1.0946))*1000/4.186,"error")),"ー")</f>
        <v>ー</v>
      </c>
      <c r="O215" s="35" t="str">
        <f>IF($E215&lt;&gt;"",$N215*(目標設定!$L$13/10)/4,"ー")</f>
        <v>ー</v>
      </c>
      <c r="P215" s="35" t="str">
        <f>IF($E215&lt;&gt;"",$N215*(目標設定!$N$13/10)/9,"ー")</f>
        <v>ー</v>
      </c>
      <c r="Q215" s="105" t="str">
        <f>IF($E215&lt;&gt;"",$N215*(目標設定!$P$13/10)/4,"ー")</f>
        <v>ー</v>
      </c>
      <c r="R215" s="99"/>
    </row>
    <row r="216" spans="2:18" ht="24.95" customHeight="1">
      <c r="B216" s="87">
        <v>213</v>
      </c>
      <c r="C216" s="88">
        <f t="shared" si="6"/>
        <v>45575</v>
      </c>
      <c r="D216" s="108" t="str">
        <f t="shared" si="7"/>
        <v>ー</v>
      </c>
      <c r="E216" s="89"/>
      <c r="F216" s="90"/>
      <c r="G216" s="97">
        <f>IF(ISERROR(E216/(目標設定!$O$9/100*目標設定!$O$9/100)),,E216/(目標設定!$O$9/100*目標設定!$O$9/100))</f>
        <v>0</v>
      </c>
      <c r="H216" s="34" t="s">
        <v>24</v>
      </c>
      <c r="I216" s="34" t="s">
        <v>23</v>
      </c>
      <c r="J216" s="34" t="s">
        <v>43</v>
      </c>
      <c r="K216" s="34" t="s">
        <v>44</v>
      </c>
      <c r="L216" s="34" t="s">
        <v>45</v>
      </c>
      <c r="M216" s="96" t="s">
        <v>46</v>
      </c>
      <c r="N216" s="104" t="str">
        <f>IF($E216&lt;&gt;"",IF(目標設定!$O$7="男",((0.1238+(0.0481*$E216)+(0.0234*目標設定!$O$9)-(0.0138*目標設定!$O$5)-0.5473))*1000/4.186,IF(目標設定!$O$7="女",((0.1238+(0.0481*$E216)+(0.0234*目標設定!$O$9)-(0.0138*目標設定!$O$5)-1.0946))*1000/4.186,"error")),"ー")</f>
        <v>ー</v>
      </c>
      <c r="O216" s="35" t="str">
        <f>IF($E216&lt;&gt;"",$N216*(目標設定!$L$13/10)/4,"ー")</f>
        <v>ー</v>
      </c>
      <c r="P216" s="35" t="str">
        <f>IF($E216&lt;&gt;"",$N216*(目標設定!$N$13/10)/9,"ー")</f>
        <v>ー</v>
      </c>
      <c r="Q216" s="105" t="str">
        <f>IF($E216&lt;&gt;"",$N216*(目標設定!$P$13/10)/4,"ー")</f>
        <v>ー</v>
      </c>
      <c r="R216" s="99"/>
    </row>
    <row r="217" spans="2:18" ht="24.95" customHeight="1">
      <c r="B217" s="87">
        <v>214</v>
      </c>
      <c r="C217" s="88">
        <f t="shared" si="6"/>
        <v>45576</v>
      </c>
      <c r="D217" s="108" t="str">
        <f t="shared" si="7"/>
        <v>ー</v>
      </c>
      <c r="E217" s="89"/>
      <c r="F217" s="90"/>
      <c r="G217" s="97">
        <f>IF(ISERROR(E217/(目標設定!$O$9/100*目標設定!$O$9/100)),,E217/(目標設定!$O$9/100*目標設定!$O$9/100))</f>
        <v>0</v>
      </c>
      <c r="H217" s="34" t="s">
        <v>24</v>
      </c>
      <c r="I217" s="34" t="s">
        <v>23</v>
      </c>
      <c r="J217" s="34" t="s">
        <v>43</v>
      </c>
      <c r="K217" s="34" t="s">
        <v>44</v>
      </c>
      <c r="L217" s="34" t="s">
        <v>45</v>
      </c>
      <c r="M217" s="96" t="s">
        <v>46</v>
      </c>
      <c r="N217" s="104" t="str">
        <f>IF($E217&lt;&gt;"",IF(目標設定!$O$7="男",((0.1238+(0.0481*$E217)+(0.0234*目標設定!$O$9)-(0.0138*目標設定!$O$5)-0.5473))*1000/4.186,IF(目標設定!$O$7="女",((0.1238+(0.0481*$E217)+(0.0234*目標設定!$O$9)-(0.0138*目標設定!$O$5)-1.0946))*1000/4.186,"error")),"ー")</f>
        <v>ー</v>
      </c>
      <c r="O217" s="35" t="str">
        <f>IF($E217&lt;&gt;"",$N217*(目標設定!$L$13/10)/4,"ー")</f>
        <v>ー</v>
      </c>
      <c r="P217" s="35" t="str">
        <f>IF($E217&lt;&gt;"",$N217*(目標設定!$N$13/10)/9,"ー")</f>
        <v>ー</v>
      </c>
      <c r="Q217" s="105" t="str">
        <f>IF($E217&lt;&gt;"",$N217*(目標設定!$P$13/10)/4,"ー")</f>
        <v>ー</v>
      </c>
      <c r="R217" s="99"/>
    </row>
    <row r="218" spans="2:18" ht="24.95" customHeight="1">
      <c r="B218" s="87">
        <v>215</v>
      </c>
      <c r="C218" s="88">
        <f t="shared" si="6"/>
        <v>45577</v>
      </c>
      <c r="D218" s="108" t="str">
        <f t="shared" si="7"/>
        <v>ー</v>
      </c>
      <c r="E218" s="89"/>
      <c r="F218" s="90"/>
      <c r="G218" s="97">
        <f>IF(ISERROR(E218/(目標設定!$O$9/100*目標設定!$O$9/100)),,E218/(目標設定!$O$9/100*目標設定!$O$9/100))</f>
        <v>0</v>
      </c>
      <c r="H218" s="34" t="s">
        <v>24</v>
      </c>
      <c r="I218" s="34" t="s">
        <v>23</v>
      </c>
      <c r="J218" s="34" t="s">
        <v>43</v>
      </c>
      <c r="K218" s="34" t="s">
        <v>44</v>
      </c>
      <c r="L218" s="34" t="s">
        <v>45</v>
      </c>
      <c r="M218" s="96" t="s">
        <v>46</v>
      </c>
      <c r="N218" s="104" t="str">
        <f>IF($E218&lt;&gt;"",IF(目標設定!$O$7="男",((0.1238+(0.0481*$E218)+(0.0234*目標設定!$O$9)-(0.0138*目標設定!$O$5)-0.5473))*1000/4.186,IF(目標設定!$O$7="女",((0.1238+(0.0481*$E218)+(0.0234*目標設定!$O$9)-(0.0138*目標設定!$O$5)-1.0946))*1000/4.186,"error")),"ー")</f>
        <v>ー</v>
      </c>
      <c r="O218" s="35" t="str">
        <f>IF($E218&lt;&gt;"",$N218*(目標設定!$L$13/10)/4,"ー")</f>
        <v>ー</v>
      </c>
      <c r="P218" s="35" t="str">
        <f>IF($E218&lt;&gt;"",$N218*(目標設定!$N$13/10)/9,"ー")</f>
        <v>ー</v>
      </c>
      <c r="Q218" s="105" t="str">
        <f>IF($E218&lt;&gt;"",$N218*(目標設定!$P$13/10)/4,"ー")</f>
        <v>ー</v>
      </c>
      <c r="R218" s="99"/>
    </row>
    <row r="219" spans="2:18" ht="24.95" customHeight="1">
      <c r="B219" s="87">
        <v>216</v>
      </c>
      <c r="C219" s="88">
        <f t="shared" si="6"/>
        <v>45578</v>
      </c>
      <c r="D219" s="108" t="str">
        <f t="shared" si="7"/>
        <v>ー</v>
      </c>
      <c r="E219" s="89"/>
      <c r="F219" s="90"/>
      <c r="G219" s="97">
        <f>IF(ISERROR(E219/(目標設定!$O$9/100*目標設定!$O$9/100)),,E219/(目標設定!$O$9/100*目標設定!$O$9/100))</f>
        <v>0</v>
      </c>
      <c r="H219" s="34" t="s">
        <v>24</v>
      </c>
      <c r="I219" s="34" t="s">
        <v>23</v>
      </c>
      <c r="J219" s="34" t="s">
        <v>43</v>
      </c>
      <c r="K219" s="34" t="s">
        <v>44</v>
      </c>
      <c r="L219" s="34" t="s">
        <v>45</v>
      </c>
      <c r="M219" s="96" t="s">
        <v>46</v>
      </c>
      <c r="N219" s="104" t="str">
        <f>IF($E219&lt;&gt;"",IF(目標設定!$O$7="男",((0.1238+(0.0481*$E219)+(0.0234*目標設定!$O$9)-(0.0138*目標設定!$O$5)-0.5473))*1000/4.186,IF(目標設定!$O$7="女",((0.1238+(0.0481*$E219)+(0.0234*目標設定!$O$9)-(0.0138*目標設定!$O$5)-1.0946))*1000/4.186,"error")),"ー")</f>
        <v>ー</v>
      </c>
      <c r="O219" s="35" t="str">
        <f>IF($E219&lt;&gt;"",$N219*(目標設定!$L$13/10)/4,"ー")</f>
        <v>ー</v>
      </c>
      <c r="P219" s="35" t="str">
        <f>IF($E219&lt;&gt;"",$N219*(目標設定!$N$13/10)/9,"ー")</f>
        <v>ー</v>
      </c>
      <c r="Q219" s="105" t="str">
        <f>IF($E219&lt;&gt;"",$N219*(目標設定!$P$13/10)/4,"ー")</f>
        <v>ー</v>
      </c>
      <c r="R219" s="99"/>
    </row>
    <row r="220" spans="2:18" ht="24.95" customHeight="1">
      <c r="B220" s="87">
        <v>217</v>
      </c>
      <c r="C220" s="88">
        <f t="shared" si="6"/>
        <v>45579</v>
      </c>
      <c r="D220" s="108" t="str">
        <f t="shared" si="7"/>
        <v>ー</v>
      </c>
      <c r="E220" s="89"/>
      <c r="F220" s="90"/>
      <c r="G220" s="97">
        <f>IF(ISERROR(E220/(目標設定!$O$9/100*目標設定!$O$9/100)),,E220/(目標設定!$O$9/100*目標設定!$O$9/100))</f>
        <v>0</v>
      </c>
      <c r="H220" s="34" t="s">
        <v>24</v>
      </c>
      <c r="I220" s="34" t="s">
        <v>23</v>
      </c>
      <c r="J220" s="34" t="s">
        <v>43</v>
      </c>
      <c r="K220" s="34" t="s">
        <v>44</v>
      </c>
      <c r="L220" s="34" t="s">
        <v>45</v>
      </c>
      <c r="M220" s="96" t="s">
        <v>46</v>
      </c>
      <c r="N220" s="104" t="str">
        <f>IF($E220&lt;&gt;"",IF(目標設定!$O$7="男",((0.1238+(0.0481*$E220)+(0.0234*目標設定!$O$9)-(0.0138*目標設定!$O$5)-0.5473))*1000/4.186,IF(目標設定!$O$7="女",((0.1238+(0.0481*$E220)+(0.0234*目標設定!$O$9)-(0.0138*目標設定!$O$5)-1.0946))*1000/4.186,"error")),"ー")</f>
        <v>ー</v>
      </c>
      <c r="O220" s="35" t="str">
        <f>IF($E220&lt;&gt;"",$N220*(目標設定!$L$13/10)/4,"ー")</f>
        <v>ー</v>
      </c>
      <c r="P220" s="35" t="str">
        <f>IF($E220&lt;&gt;"",$N220*(目標設定!$N$13/10)/9,"ー")</f>
        <v>ー</v>
      </c>
      <c r="Q220" s="105" t="str">
        <f>IF($E220&lt;&gt;"",$N220*(目標設定!$P$13/10)/4,"ー")</f>
        <v>ー</v>
      </c>
      <c r="R220" s="99"/>
    </row>
    <row r="221" spans="2:18" ht="24.95" customHeight="1">
      <c r="B221" s="87">
        <v>218</v>
      </c>
      <c r="C221" s="88">
        <f t="shared" si="6"/>
        <v>45580</v>
      </c>
      <c r="D221" s="108" t="str">
        <f t="shared" si="7"/>
        <v>ー</v>
      </c>
      <c r="E221" s="89"/>
      <c r="F221" s="90"/>
      <c r="G221" s="97">
        <f>IF(ISERROR(E221/(目標設定!$O$9/100*目標設定!$O$9/100)),,E221/(目標設定!$O$9/100*目標設定!$O$9/100))</f>
        <v>0</v>
      </c>
      <c r="H221" s="34" t="s">
        <v>24</v>
      </c>
      <c r="I221" s="34" t="s">
        <v>23</v>
      </c>
      <c r="J221" s="34" t="s">
        <v>43</v>
      </c>
      <c r="K221" s="34" t="s">
        <v>44</v>
      </c>
      <c r="L221" s="34" t="s">
        <v>45</v>
      </c>
      <c r="M221" s="96" t="s">
        <v>46</v>
      </c>
      <c r="N221" s="104" t="str">
        <f>IF($E221&lt;&gt;"",IF(目標設定!$O$7="男",((0.1238+(0.0481*$E221)+(0.0234*目標設定!$O$9)-(0.0138*目標設定!$O$5)-0.5473))*1000/4.186,IF(目標設定!$O$7="女",((0.1238+(0.0481*$E221)+(0.0234*目標設定!$O$9)-(0.0138*目標設定!$O$5)-1.0946))*1000/4.186,"error")),"ー")</f>
        <v>ー</v>
      </c>
      <c r="O221" s="35" t="str">
        <f>IF($E221&lt;&gt;"",$N221*(目標設定!$L$13/10)/4,"ー")</f>
        <v>ー</v>
      </c>
      <c r="P221" s="35" t="str">
        <f>IF($E221&lt;&gt;"",$N221*(目標設定!$N$13/10)/9,"ー")</f>
        <v>ー</v>
      </c>
      <c r="Q221" s="105" t="str">
        <f>IF($E221&lt;&gt;"",$N221*(目標設定!$P$13/10)/4,"ー")</f>
        <v>ー</v>
      </c>
      <c r="R221" s="99"/>
    </row>
    <row r="222" spans="2:18" ht="24.95" customHeight="1">
      <c r="B222" s="87">
        <v>219</v>
      </c>
      <c r="C222" s="88">
        <f t="shared" si="6"/>
        <v>45581</v>
      </c>
      <c r="D222" s="108" t="str">
        <f t="shared" si="7"/>
        <v>ー</v>
      </c>
      <c r="E222" s="89"/>
      <c r="F222" s="90"/>
      <c r="G222" s="97">
        <f>IF(ISERROR(E222/(目標設定!$O$9/100*目標設定!$O$9/100)),,E222/(目標設定!$O$9/100*目標設定!$O$9/100))</f>
        <v>0</v>
      </c>
      <c r="H222" s="34" t="s">
        <v>24</v>
      </c>
      <c r="I222" s="34" t="s">
        <v>23</v>
      </c>
      <c r="J222" s="34" t="s">
        <v>43</v>
      </c>
      <c r="K222" s="34" t="s">
        <v>44</v>
      </c>
      <c r="L222" s="34" t="s">
        <v>45</v>
      </c>
      <c r="M222" s="96" t="s">
        <v>46</v>
      </c>
      <c r="N222" s="104" t="str">
        <f>IF($E222&lt;&gt;"",IF(目標設定!$O$7="男",((0.1238+(0.0481*$E222)+(0.0234*目標設定!$O$9)-(0.0138*目標設定!$O$5)-0.5473))*1000/4.186,IF(目標設定!$O$7="女",((0.1238+(0.0481*$E222)+(0.0234*目標設定!$O$9)-(0.0138*目標設定!$O$5)-1.0946))*1000/4.186,"error")),"ー")</f>
        <v>ー</v>
      </c>
      <c r="O222" s="35" t="str">
        <f>IF($E222&lt;&gt;"",$N222*(目標設定!$L$13/10)/4,"ー")</f>
        <v>ー</v>
      </c>
      <c r="P222" s="35" t="str">
        <f>IF($E222&lt;&gt;"",$N222*(目標設定!$N$13/10)/9,"ー")</f>
        <v>ー</v>
      </c>
      <c r="Q222" s="105" t="str">
        <f>IF($E222&lt;&gt;"",$N222*(目標設定!$P$13/10)/4,"ー")</f>
        <v>ー</v>
      </c>
      <c r="R222" s="99"/>
    </row>
    <row r="223" spans="2:18" ht="24.95" customHeight="1">
      <c r="B223" s="87">
        <v>220</v>
      </c>
      <c r="C223" s="88">
        <f t="shared" si="6"/>
        <v>45582</v>
      </c>
      <c r="D223" s="108" t="str">
        <f t="shared" si="7"/>
        <v>ー</v>
      </c>
      <c r="E223" s="89"/>
      <c r="F223" s="90"/>
      <c r="G223" s="97">
        <f>IF(ISERROR(E223/(目標設定!$O$9/100*目標設定!$O$9/100)),,E223/(目標設定!$O$9/100*目標設定!$O$9/100))</f>
        <v>0</v>
      </c>
      <c r="H223" s="34" t="s">
        <v>24</v>
      </c>
      <c r="I223" s="34" t="s">
        <v>23</v>
      </c>
      <c r="J223" s="34" t="s">
        <v>43</v>
      </c>
      <c r="K223" s="34" t="s">
        <v>44</v>
      </c>
      <c r="L223" s="34" t="s">
        <v>45</v>
      </c>
      <c r="M223" s="96" t="s">
        <v>46</v>
      </c>
      <c r="N223" s="104" t="str">
        <f>IF($E223&lt;&gt;"",IF(目標設定!$O$7="男",((0.1238+(0.0481*$E223)+(0.0234*目標設定!$O$9)-(0.0138*目標設定!$O$5)-0.5473))*1000/4.186,IF(目標設定!$O$7="女",((0.1238+(0.0481*$E223)+(0.0234*目標設定!$O$9)-(0.0138*目標設定!$O$5)-1.0946))*1000/4.186,"error")),"ー")</f>
        <v>ー</v>
      </c>
      <c r="O223" s="35" t="str">
        <f>IF($E223&lt;&gt;"",$N223*(目標設定!$L$13/10)/4,"ー")</f>
        <v>ー</v>
      </c>
      <c r="P223" s="35" t="str">
        <f>IF($E223&lt;&gt;"",$N223*(目標設定!$N$13/10)/9,"ー")</f>
        <v>ー</v>
      </c>
      <c r="Q223" s="105" t="str">
        <f>IF($E223&lt;&gt;"",$N223*(目標設定!$P$13/10)/4,"ー")</f>
        <v>ー</v>
      </c>
      <c r="R223" s="99"/>
    </row>
    <row r="224" spans="2:18" ht="24.95" customHeight="1">
      <c r="B224" s="87">
        <v>221</v>
      </c>
      <c r="C224" s="88">
        <f t="shared" si="6"/>
        <v>45583</v>
      </c>
      <c r="D224" s="108" t="str">
        <f t="shared" si="7"/>
        <v>ー</v>
      </c>
      <c r="E224" s="89"/>
      <c r="F224" s="90"/>
      <c r="G224" s="97">
        <f>IF(ISERROR(E224/(目標設定!$O$9/100*目標設定!$O$9/100)),,E224/(目標設定!$O$9/100*目標設定!$O$9/100))</f>
        <v>0</v>
      </c>
      <c r="H224" s="34" t="s">
        <v>24</v>
      </c>
      <c r="I224" s="34" t="s">
        <v>23</v>
      </c>
      <c r="J224" s="34" t="s">
        <v>43</v>
      </c>
      <c r="K224" s="34" t="s">
        <v>44</v>
      </c>
      <c r="L224" s="34" t="s">
        <v>45</v>
      </c>
      <c r="M224" s="96" t="s">
        <v>46</v>
      </c>
      <c r="N224" s="104" t="str">
        <f>IF($E224&lt;&gt;"",IF(目標設定!$O$7="男",((0.1238+(0.0481*$E224)+(0.0234*目標設定!$O$9)-(0.0138*目標設定!$O$5)-0.5473))*1000/4.186,IF(目標設定!$O$7="女",((0.1238+(0.0481*$E224)+(0.0234*目標設定!$O$9)-(0.0138*目標設定!$O$5)-1.0946))*1000/4.186,"error")),"ー")</f>
        <v>ー</v>
      </c>
      <c r="O224" s="35" t="str">
        <f>IF($E224&lt;&gt;"",$N224*(目標設定!$L$13/10)/4,"ー")</f>
        <v>ー</v>
      </c>
      <c r="P224" s="35" t="str">
        <f>IF($E224&lt;&gt;"",$N224*(目標設定!$N$13/10)/9,"ー")</f>
        <v>ー</v>
      </c>
      <c r="Q224" s="105" t="str">
        <f>IF($E224&lt;&gt;"",$N224*(目標設定!$P$13/10)/4,"ー")</f>
        <v>ー</v>
      </c>
      <c r="R224" s="99"/>
    </row>
    <row r="225" spans="2:18" ht="24.95" customHeight="1">
      <c r="B225" s="87">
        <v>222</v>
      </c>
      <c r="C225" s="88">
        <f t="shared" si="6"/>
        <v>45584</v>
      </c>
      <c r="D225" s="108" t="str">
        <f t="shared" si="7"/>
        <v>ー</v>
      </c>
      <c r="E225" s="89"/>
      <c r="F225" s="90"/>
      <c r="G225" s="97">
        <f>IF(ISERROR(E225/(目標設定!$O$9/100*目標設定!$O$9/100)),,E225/(目標設定!$O$9/100*目標設定!$O$9/100))</f>
        <v>0</v>
      </c>
      <c r="H225" s="34" t="s">
        <v>24</v>
      </c>
      <c r="I225" s="34" t="s">
        <v>23</v>
      </c>
      <c r="J225" s="34" t="s">
        <v>43</v>
      </c>
      <c r="K225" s="34" t="s">
        <v>44</v>
      </c>
      <c r="L225" s="34" t="s">
        <v>45</v>
      </c>
      <c r="M225" s="96" t="s">
        <v>46</v>
      </c>
      <c r="N225" s="104" t="str">
        <f>IF($E225&lt;&gt;"",IF(目標設定!$O$7="男",((0.1238+(0.0481*$E225)+(0.0234*目標設定!$O$9)-(0.0138*目標設定!$O$5)-0.5473))*1000/4.186,IF(目標設定!$O$7="女",((0.1238+(0.0481*$E225)+(0.0234*目標設定!$O$9)-(0.0138*目標設定!$O$5)-1.0946))*1000/4.186,"error")),"ー")</f>
        <v>ー</v>
      </c>
      <c r="O225" s="35" t="str">
        <f>IF($E225&lt;&gt;"",$N225*(目標設定!$L$13/10)/4,"ー")</f>
        <v>ー</v>
      </c>
      <c r="P225" s="35" t="str">
        <f>IF($E225&lt;&gt;"",$N225*(目標設定!$N$13/10)/9,"ー")</f>
        <v>ー</v>
      </c>
      <c r="Q225" s="105" t="str">
        <f>IF($E225&lt;&gt;"",$N225*(目標設定!$P$13/10)/4,"ー")</f>
        <v>ー</v>
      </c>
      <c r="R225" s="99"/>
    </row>
    <row r="226" spans="2:18" ht="24.95" customHeight="1">
      <c r="B226" s="87">
        <v>223</v>
      </c>
      <c r="C226" s="88">
        <f t="shared" si="6"/>
        <v>45585</v>
      </c>
      <c r="D226" s="108" t="str">
        <f t="shared" si="7"/>
        <v>ー</v>
      </c>
      <c r="E226" s="89"/>
      <c r="F226" s="90"/>
      <c r="G226" s="97">
        <f>IF(ISERROR(E226/(目標設定!$O$9/100*目標設定!$O$9/100)),,E226/(目標設定!$O$9/100*目標設定!$O$9/100))</f>
        <v>0</v>
      </c>
      <c r="H226" s="34" t="s">
        <v>24</v>
      </c>
      <c r="I226" s="34" t="s">
        <v>23</v>
      </c>
      <c r="J226" s="34" t="s">
        <v>43</v>
      </c>
      <c r="K226" s="34" t="s">
        <v>44</v>
      </c>
      <c r="L226" s="34" t="s">
        <v>45</v>
      </c>
      <c r="M226" s="96" t="s">
        <v>46</v>
      </c>
      <c r="N226" s="104" t="str">
        <f>IF($E226&lt;&gt;"",IF(目標設定!$O$7="男",((0.1238+(0.0481*$E226)+(0.0234*目標設定!$O$9)-(0.0138*目標設定!$O$5)-0.5473))*1000/4.186,IF(目標設定!$O$7="女",((0.1238+(0.0481*$E226)+(0.0234*目標設定!$O$9)-(0.0138*目標設定!$O$5)-1.0946))*1000/4.186,"error")),"ー")</f>
        <v>ー</v>
      </c>
      <c r="O226" s="35" t="str">
        <f>IF($E226&lt;&gt;"",$N226*(目標設定!$L$13/10)/4,"ー")</f>
        <v>ー</v>
      </c>
      <c r="P226" s="35" t="str">
        <f>IF($E226&lt;&gt;"",$N226*(目標設定!$N$13/10)/9,"ー")</f>
        <v>ー</v>
      </c>
      <c r="Q226" s="105" t="str">
        <f>IF($E226&lt;&gt;"",$N226*(目標設定!$P$13/10)/4,"ー")</f>
        <v>ー</v>
      </c>
      <c r="R226" s="99"/>
    </row>
    <row r="227" spans="2:18" ht="24.95" customHeight="1">
      <c r="B227" s="87">
        <v>224</v>
      </c>
      <c r="C227" s="88">
        <f t="shared" si="6"/>
        <v>45586</v>
      </c>
      <c r="D227" s="108" t="str">
        <f t="shared" si="7"/>
        <v>ー</v>
      </c>
      <c r="E227" s="89"/>
      <c r="F227" s="90"/>
      <c r="G227" s="97">
        <f>IF(ISERROR(E227/(目標設定!$O$9/100*目標設定!$O$9/100)),,E227/(目標設定!$O$9/100*目標設定!$O$9/100))</f>
        <v>0</v>
      </c>
      <c r="H227" s="34" t="s">
        <v>24</v>
      </c>
      <c r="I227" s="34" t="s">
        <v>23</v>
      </c>
      <c r="J227" s="34" t="s">
        <v>43</v>
      </c>
      <c r="K227" s="34" t="s">
        <v>44</v>
      </c>
      <c r="L227" s="34" t="s">
        <v>45</v>
      </c>
      <c r="M227" s="96" t="s">
        <v>46</v>
      </c>
      <c r="N227" s="104" t="str">
        <f>IF($E227&lt;&gt;"",IF(目標設定!$O$7="男",((0.1238+(0.0481*$E227)+(0.0234*目標設定!$O$9)-(0.0138*目標設定!$O$5)-0.5473))*1000/4.186,IF(目標設定!$O$7="女",((0.1238+(0.0481*$E227)+(0.0234*目標設定!$O$9)-(0.0138*目標設定!$O$5)-1.0946))*1000/4.186,"error")),"ー")</f>
        <v>ー</v>
      </c>
      <c r="O227" s="35" t="str">
        <f>IF($E227&lt;&gt;"",$N227*(目標設定!$L$13/10)/4,"ー")</f>
        <v>ー</v>
      </c>
      <c r="P227" s="35" t="str">
        <f>IF($E227&lt;&gt;"",$N227*(目標設定!$N$13/10)/9,"ー")</f>
        <v>ー</v>
      </c>
      <c r="Q227" s="105" t="str">
        <f>IF($E227&lt;&gt;"",$N227*(目標設定!$P$13/10)/4,"ー")</f>
        <v>ー</v>
      </c>
      <c r="R227" s="99"/>
    </row>
    <row r="228" spans="2:18" ht="24.95" customHeight="1">
      <c r="B228" s="87">
        <v>225</v>
      </c>
      <c r="C228" s="88">
        <f t="shared" si="6"/>
        <v>45587</v>
      </c>
      <c r="D228" s="108" t="str">
        <f t="shared" si="7"/>
        <v>ー</v>
      </c>
      <c r="E228" s="89"/>
      <c r="F228" s="90"/>
      <c r="G228" s="97">
        <f>IF(ISERROR(E228/(目標設定!$O$9/100*目標設定!$O$9/100)),,E228/(目標設定!$O$9/100*目標設定!$O$9/100))</f>
        <v>0</v>
      </c>
      <c r="H228" s="34" t="s">
        <v>24</v>
      </c>
      <c r="I228" s="34" t="s">
        <v>23</v>
      </c>
      <c r="J228" s="34" t="s">
        <v>43</v>
      </c>
      <c r="K228" s="34" t="s">
        <v>44</v>
      </c>
      <c r="L228" s="34" t="s">
        <v>45</v>
      </c>
      <c r="M228" s="96" t="s">
        <v>46</v>
      </c>
      <c r="N228" s="104" t="str">
        <f>IF($E228&lt;&gt;"",IF(目標設定!$O$7="男",((0.1238+(0.0481*$E228)+(0.0234*目標設定!$O$9)-(0.0138*目標設定!$O$5)-0.5473))*1000/4.186,IF(目標設定!$O$7="女",((0.1238+(0.0481*$E228)+(0.0234*目標設定!$O$9)-(0.0138*目標設定!$O$5)-1.0946))*1000/4.186,"error")),"ー")</f>
        <v>ー</v>
      </c>
      <c r="O228" s="35" t="str">
        <f>IF($E228&lt;&gt;"",$N228*(目標設定!$L$13/10)/4,"ー")</f>
        <v>ー</v>
      </c>
      <c r="P228" s="35" t="str">
        <f>IF($E228&lt;&gt;"",$N228*(目標設定!$N$13/10)/9,"ー")</f>
        <v>ー</v>
      </c>
      <c r="Q228" s="105" t="str">
        <f>IF($E228&lt;&gt;"",$N228*(目標設定!$P$13/10)/4,"ー")</f>
        <v>ー</v>
      </c>
      <c r="R228" s="99"/>
    </row>
    <row r="229" spans="2:18" ht="24.95" customHeight="1">
      <c r="B229" s="87">
        <v>226</v>
      </c>
      <c r="C229" s="88">
        <f t="shared" si="6"/>
        <v>45588</v>
      </c>
      <c r="D229" s="108" t="str">
        <f t="shared" si="7"/>
        <v>ー</v>
      </c>
      <c r="E229" s="89"/>
      <c r="F229" s="90"/>
      <c r="G229" s="97">
        <f>IF(ISERROR(E229/(目標設定!$O$9/100*目標設定!$O$9/100)),,E229/(目標設定!$O$9/100*目標設定!$O$9/100))</f>
        <v>0</v>
      </c>
      <c r="H229" s="34" t="s">
        <v>24</v>
      </c>
      <c r="I229" s="34" t="s">
        <v>23</v>
      </c>
      <c r="J229" s="34" t="s">
        <v>43</v>
      </c>
      <c r="K229" s="34" t="s">
        <v>44</v>
      </c>
      <c r="L229" s="34" t="s">
        <v>45</v>
      </c>
      <c r="M229" s="96" t="s">
        <v>46</v>
      </c>
      <c r="N229" s="104" t="str">
        <f>IF($E229&lt;&gt;"",IF(目標設定!$O$7="男",((0.1238+(0.0481*$E229)+(0.0234*目標設定!$O$9)-(0.0138*目標設定!$O$5)-0.5473))*1000/4.186,IF(目標設定!$O$7="女",((0.1238+(0.0481*$E229)+(0.0234*目標設定!$O$9)-(0.0138*目標設定!$O$5)-1.0946))*1000/4.186,"error")),"ー")</f>
        <v>ー</v>
      </c>
      <c r="O229" s="35" t="str">
        <f>IF($E229&lt;&gt;"",$N229*(目標設定!$L$13/10)/4,"ー")</f>
        <v>ー</v>
      </c>
      <c r="P229" s="35" t="str">
        <f>IF($E229&lt;&gt;"",$N229*(目標設定!$N$13/10)/9,"ー")</f>
        <v>ー</v>
      </c>
      <c r="Q229" s="105" t="str">
        <f>IF($E229&lt;&gt;"",$N229*(目標設定!$P$13/10)/4,"ー")</f>
        <v>ー</v>
      </c>
      <c r="R229" s="99"/>
    </row>
    <row r="230" spans="2:18" ht="24.95" customHeight="1">
      <c r="B230" s="87">
        <v>227</v>
      </c>
      <c r="C230" s="88">
        <f t="shared" si="6"/>
        <v>45589</v>
      </c>
      <c r="D230" s="108" t="str">
        <f t="shared" si="7"/>
        <v>ー</v>
      </c>
      <c r="E230" s="89"/>
      <c r="F230" s="90"/>
      <c r="G230" s="97">
        <f>IF(ISERROR(E230/(目標設定!$O$9/100*目標設定!$O$9/100)),,E230/(目標設定!$O$9/100*目標設定!$O$9/100))</f>
        <v>0</v>
      </c>
      <c r="H230" s="34" t="s">
        <v>24</v>
      </c>
      <c r="I230" s="34" t="s">
        <v>23</v>
      </c>
      <c r="J230" s="34" t="s">
        <v>43</v>
      </c>
      <c r="K230" s="34" t="s">
        <v>44</v>
      </c>
      <c r="L230" s="34" t="s">
        <v>45</v>
      </c>
      <c r="M230" s="96" t="s">
        <v>46</v>
      </c>
      <c r="N230" s="104" t="str">
        <f>IF($E230&lt;&gt;"",IF(目標設定!$O$7="男",((0.1238+(0.0481*$E230)+(0.0234*目標設定!$O$9)-(0.0138*目標設定!$O$5)-0.5473))*1000/4.186,IF(目標設定!$O$7="女",((0.1238+(0.0481*$E230)+(0.0234*目標設定!$O$9)-(0.0138*目標設定!$O$5)-1.0946))*1000/4.186,"error")),"ー")</f>
        <v>ー</v>
      </c>
      <c r="O230" s="35" t="str">
        <f>IF($E230&lt;&gt;"",$N230*(目標設定!$L$13/10)/4,"ー")</f>
        <v>ー</v>
      </c>
      <c r="P230" s="35" t="str">
        <f>IF($E230&lt;&gt;"",$N230*(目標設定!$N$13/10)/9,"ー")</f>
        <v>ー</v>
      </c>
      <c r="Q230" s="105" t="str">
        <f>IF($E230&lt;&gt;"",$N230*(目標設定!$P$13/10)/4,"ー")</f>
        <v>ー</v>
      </c>
      <c r="R230" s="99"/>
    </row>
    <row r="231" spans="2:18" ht="24.95" customHeight="1">
      <c r="B231" s="87">
        <v>228</v>
      </c>
      <c r="C231" s="88">
        <f t="shared" si="6"/>
        <v>45590</v>
      </c>
      <c r="D231" s="108" t="str">
        <f t="shared" si="7"/>
        <v>ー</v>
      </c>
      <c r="E231" s="89"/>
      <c r="F231" s="90"/>
      <c r="G231" s="97">
        <f>IF(ISERROR(E231/(目標設定!$O$9/100*目標設定!$O$9/100)),,E231/(目標設定!$O$9/100*目標設定!$O$9/100))</f>
        <v>0</v>
      </c>
      <c r="H231" s="34" t="s">
        <v>24</v>
      </c>
      <c r="I231" s="34" t="s">
        <v>23</v>
      </c>
      <c r="J231" s="34" t="s">
        <v>43</v>
      </c>
      <c r="K231" s="34" t="s">
        <v>44</v>
      </c>
      <c r="L231" s="34" t="s">
        <v>45</v>
      </c>
      <c r="M231" s="96" t="s">
        <v>46</v>
      </c>
      <c r="N231" s="104" t="str">
        <f>IF($E231&lt;&gt;"",IF(目標設定!$O$7="男",((0.1238+(0.0481*$E231)+(0.0234*目標設定!$O$9)-(0.0138*目標設定!$O$5)-0.5473))*1000/4.186,IF(目標設定!$O$7="女",((0.1238+(0.0481*$E231)+(0.0234*目標設定!$O$9)-(0.0138*目標設定!$O$5)-1.0946))*1000/4.186,"error")),"ー")</f>
        <v>ー</v>
      </c>
      <c r="O231" s="35" t="str">
        <f>IF($E231&lt;&gt;"",$N231*(目標設定!$L$13/10)/4,"ー")</f>
        <v>ー</v>
      </c>
      <c r="P231" s="35" t="str">
        <f>IF($E231&lt;&gt;"",$N231*(目標設定!$N$13/10)/9,"ー")</f>
        <v>ー</v>
      </c>
      <c r="Q231" s="105" t="str">
        <f>IF($E231&lt;&gt;"",$N231*(目標設定!$P$13/10)/4,"ー")</f>
        <v>ー</v>
      </c>
      <c r="R231" s="99"/>
    </row>
    <row r="232" spans="2:18" ht="24.95" customHeight="1">
      <c r="B232" s="87">
        <v>229</v>
      </c>
      <c r="C232" s="88">
        <f t="shared" si="6"/>
        <v>45591</v>
      </c>
      <c r="D232" s="108" t="str">
        <f t="shared" si="7"/>
        <v>ー</v>
      </c>
      <c r="E232" s="89"/>
      <c r="F232" s="90"/>
      <c r="G232" s="97">
        <f>IF(ISERROR(E232/(目標設定!$O$9/100*目標設定!$O$9/100)),,E232/(目標設定!$O$9/100*目標設定!$O$9/100))</f>
        <v>0</v>
      </c>
      <c r="H232" s="34" t="s">
        <v>24</v>
      </c>
      <c r="I232" s="34" t="s">
        <v>23</v>
      </c>
      <c r="J232" s="34" t="s">
        <v>43</v>
      </c>
      <c r="K232" s="34" t="s">
        <v>44</v>
      </c>
      <c r="L232" s="34" t="s">
        <v>45</v>
      </c>
      <c r="M232" s="96" t="s">
        <v>46</v>
      </c>
      <c r="N232" s="104" t="str">
        <f>IF($E232&lt;&gt;"",IF(目標設定!$O$7="男",((0.1238+(0.0481*$E232)+(0.0234*目標設定!$O$9)-(0.0138*目標設定!$O$5)-0.5473))*1000/4.186,IF(目標設定!$O$7="女",((0.1238+(0.0481*$E232)+(0.0234*目標設定!$O$9)-(0.0138*目標設定!$O$5)-1.0946))*1000/4.186,"error")),"ー")</f>
        <v>ー</v>
      </c>
      <c r="O232" s="35" t="str">
        <f>IF($E232&lt;&gt;"",$N232*(目標設定!$L$13/10)/4,"ー")</f>
        <v>ー</v>
      </c>
      <c r="P232" s="35" t="str">
        <f>IF($E232&lt;&gt;"",$N232*(目標設定!$N$13/10)/9,"ー")</f>
        <v>ー</v>
      </c>
      <c r="Q232" s="105" t="str">
        <f>IF($E232&lt;&gt;"",$N232*(目標設定!$P$13/10)/4,"ー")</f>
        <v>ー</v>
      </c>
      <c r="R232" s="99"/>
    </row>
    <row r="233" spans="2:18" ht="24.95" customHeight="1">
      <c r="B233" s="87">
        <v>230</v>
      </c>
      <c r="C233" s="88">
        <f t="shared" si="6"/>
        <v>45592</v>
      </c>
      <c r="D233" s="108" t="str">
        <f t="shared" si="7"/>
        <v>ー</v>
      </c>
      <c r="E233" s="89"/>
      <c r="F233" s="90"/>
      <c r="G233" s="97">
        <f>IF(ISERROR(E233/(目標設定!$O$9/100*目標設定!$O$9/100)),,E233/(目標設定!$O$9/100*目標設定!$O$9/100))</f>
        <v>0</v>
      </c>
      <c r="H233" s="34" t="s">
        <v>24</v>
      </c>
      <c r="I233" s="34" t="s">
        <v>23</v>
      </c>
      <c r="J233" s="34" t="s">
        <v>43</v>
      </c>
      <c r="K233" s="34" t="s">
        <v>44</v>
      </c>
      <c r="L233" s="34" t="s">
        <v>45</v>
      </c>
      <c r="M233" s="96" t="s">
        <v>46</v>
      </c>
      <c r="N233" s="104" t="str">
        <f>IF($E233&lt;&gt;"",IF(目標設定!$O$7="男",((0.1238+(0.0481*$E233)+(0.0234*目標設定!$O$9)-(0.0138*目標設定!$O$5)-0.5473))*1000/4.186,IF(目標設定!$O$7="女",((0.1238+(0.0481*$E233)+(0.0234*目標設定!$O$9)-(0.0138*目標設定!$O$5)-1.0946))*1000/4.186,"error")),"ー")</f>
        <v>ー</v>
      </c>
      <c r="O233" s="35" t="str">
        <f>IF($E233&lt;&gt;"",$N233*(目標設定!$L$13/10)/4,"ー")</f>
        <v>ー</v>
      </c>
      <c r="P233" s="35" t="str">
        <f>IF($E233&lt;&gt;"",$N233*(目標設定!$N$13/10)/9,"ー")</f>
        <v>ー</v>
      </c>
      <c r="Q233" s="105" t="str">
        <f>IF($E233&lt;&gt;"",$N233*(目標設定!$P$13/10)/4,"ー")</f>
        <v>ー</v>
      </c>
      <c r="R233" s="99"/>
    </row>
    <row r="234" spans="2:18" ht="24.95" customHeight="1">
      <c r="B234" s="87">
        <v>231</v>
      </c>
      <c r="C234" s="88">
        <f t="shared" si="6"/>
        <v>45593</v>
      </c>
      <c r="D234" s="108" t="str">
        <f t="shared" si="7"/>
        <v>ー</v>
      </c>
      <c r="E234" s="89"/>
      <c r="F234" s="90"/>
      <c r="G234" s="97">
        <f>IF(ISERROR(E234/(目標設定!$O$9/100*目標設定!$O$9/100)),,E234/(目標設定!$O$9/100*目標設定!$O$9/100))</f>
        <v>0</v>
      </c>
      <c r="H234" s="34" t="s">
        <v>24</v>
      </c>
      <c r="I234" s="34" t="s">
        <v>23</v>
      </c>
      <c r="J234" s="34" t="s">
        <v>43</v>
      </c>
      <c r="K234" s="34" t="s">
        <v>44</v>
      </c>
      <c r="L234" s="34" t="s">
        <v>45</v>
      </c>
      <c r="M234" s="96" t="s">
        <v>46</v>
      </c>
      <c r="N234" s="104" t="str">
        <f>IF($E234&lt;&gt;"",IF(目標設定!$O$7="男",((0.1238+(0.0481*$E234)+(0.0234*目標設定!$O$9)-(0.0138*目標設定!$O$5)-0.5473))*1000/4.186,IF(目標設定!$O$7="女",((0.1238+(0.0481*$E234)+(0.0234*目標設定!$O$9)-(0.0138*目標設定!$O$5)-1.0946))*1000/4.186,"error")),"ー")</f>
        <v>ー</v>
      </c>
      <c r="O234" s="35" t="str">
        <f>IF($E234&lt;&gt;"",$N234*(目標設定!$L$13/10)/4,"ー")</f>
        <v>ー</v>
      </c>
      <c r="P234" s="35" t="str">
        <f>IF($E234&lt;&gt;"",$N234*(目標設定!$N$13/10)/9,"ー")</f>
        <v>ー</v>
      </c>
      <c r="Q234" s="105" t="str">
        <f>IF($E234&lt;&gt;"",$N234*(目標設定!$P$13/10)/4,"ー")</f>
        <v>ー</v>
      </c>
      <c r="R234" s="99"/>
    </row>
    <row r="235" spans="2:18" ht="24.95" customHeight="1">
      <c r="B235" s="87">
        <v>232</v>
      </c>
      <c r="C235" s="88">
        <f t="shared" si="6"/>
        <v>45594</v>
      </c>
      <c r="D235" s="108" t="str">
        <f t="shared" si="7"/>
        <v>ー</v>
      </c>
      <c r="E235" s="89"/>
      <c r="F235" s="90"/>
      <c r="G235" s="97">
        <f>IF(ISERROR(E235/(目標設定!$O$9/100*目標設定!$O$9/100)),,E235/(目標設定!$O$9/100*目標設定!$O$9/100))</f>
        <v>0</v>
      </c>
      <c r="H235" s="34" t="s">
        <v>24</v>
      </c>
      <c r="I235" s="34" t="s">
        <v>23</v>
      </c>
      <c r="J235" s="34" t="s">
        <v>43</v>
      </c>
      <c r="K235" s="34" t="s">
        <v>44</v>
      </c>
      <c r="L235" s="34" t="s">
        <v>45</v>
      </c>
      <c r="M235" s="96" t="s">
        <v>46</v>
      </c>
      <c r="N235" s="104" t="str">
        <f>IF($E235&lt;&gt;"",IF(目標設定!$O$7="男",((0.1238+(0.0481*$E235)+(0.0234*目標設定!$O$9)-(0.0138*目標設定!$O$5)-0.5473))*1000/4.186,IF(目標設定!$O$7="女",((0.1238+(0.0481*$E235)+(0.0234*目標設定!$O$9)-(0.0138*目標設定!$O$5)-1.0946))*1000/4.186,"error")),"ー")</f>
        <v>ー</v>
      </c>
      <c r="O235" s="35" t="str">
        <f>IF($E235&lt;&gt;"",$N235*(目標設定!$L$13/10)/4,"ー")</f>
        <v>ー</v>
      </c>
      <c r="P235" s="35" t="str">
        <f>IF($E235&lt;&gt;"",$N235*(目標設定!$N$13/10)/9,"ー")</f>
        <v>ー</v>
      </c>
      <c r="Q235" s="105" t="str">
        <f>IF($E235&lt;&gt;"",$N235*(目標設定!$P$13/10)/4,"ー")</f>
        <v>ー</v>
      </c>
      <c r="R235" s="99"/>
    </row>
    <row r="236" spans="2:18" ht="24.95" customHeight="1">
      <c r="B236" s="87">
        <v>233</v>
      </c>
      <c r="C236" s="88">
        <f t="shared" si="6"/>
        <v>45595</v>
      </c>
      <c r="D236" s="108" t="str">
        <f t="shared" si="7"/>
        <v>ー</v>
      </c>
      <c r="E236" s="89"/>
      <c r="F236" s="90"/>
      <c r="G236" s="97">
        <f>IF(ISERROR(E236/(目標設定!$O$9/100*目標設定!$O$9/100)),,E236/(目標設定!$O$9/100*目標設定!$O$9/100))</f>
        <v>0</v>
      </c>
      <c r="H236" s="34" t="s">
        <v>24</v>
      </c>
      <c r="I236" s="34" t="s">
        <v>23</v>
      </c>
      <c r="J236" s="34" t="s">
        <v>43</v>
      </c>
      <c r="K236" s="34" t="s">
        <v>44</v>
      </c>
      <c r="L236" s="34" t="s">
        <v>45</v>
      </c>
      <c r="M236" s="96" t="s">
        <v>46</v>
      </c>
      <c r="N236" s="104" t="str">
        <f>IF($E236&lt;&gt;"",IF(目標設定!$O$7="男",((0.1238+(0.0481*$E236)+(0.0234*目標設定!$O$9)-(0.0138*目標設定!$O$5)-0.5473))*1000/4.186,IF(目標設定!$O$7="女",((0.1238+(0.0481*$E236)+(0.0234*目標設定!$O$9)-(0.0138*目標設定!$O$5)-1.0946))*1000/4.186,"error")),"ー")</f>
        <v>ー</v>
      </c>
      <c r="O236" s="35" t="str">
        <f>IF($E236&lt;&gt;"",$N236*(目標設定!$L$13/10)/4,"ー")</f>
        <v>ー</v>
      </c>
      <c r="P236" s="35" t="str">
        <f>IF($E236&lt;&gt;"",$N236*(目標設定!$N$13/10)/9,"ー")</f>
        <v>ー</v>
      </c>
      <c r="Q236" s="105" t="str">
        <f>IF($E236&lt;&gt;"",$N236*(目標設定!$P$13/10)/4,"ー")</f>
        <v>ー</v>
      </c>
      <c r="R236" s="99"/>
    </row>
    <row r="237" spans="2:18" ht="24.95" customHeight="1">
      <c r="B237" s="87">
        <v>234</v>
      </c>
      <c r="C237" s="88">
        <f t="shared" si="6"/>
        <v>45596</v>
      </c>
      <c r="D237" s="108" t="str">
        <f t="shared" si="7"/>
        <v>ー</v>
      </c>
      <c r="E237" s="89"/>
      <c r="F237" s="90"/>
      <c r="G237" s="97">
        <f>IF(ISERROR(E237/(目標設定!$O$9/100*目標設定!$O$9/100)),,E237/(目標設定!$O$9/100*目標設定!$O$9/100))</f>
        <v>0</v>
      </c>
      <c r="H237" s="34" t="s">
        <v>24</v>
      </c>
      <c r="I237" s="34" t="s">
        <v>23</v>
      </c>
      <c r="J237" s="34" t="s">
        <v>43</v>
      </c>
      <c r="K237" s="34" t="s">
        <v>44</v>
      </c>
      <c r="L237" s="34" t="s">
        <v>45</v>
      </c>
      <c r="M237" s="96" t="s">
        <v>46</v>
      </c>
      <c r="N237" s="104" t="str">
        <f>IF($E237&lt;&gt;"",IF(目標設定!$O$7="男",((0.1238+(0.0481*$E237)+(0.0234*目標設定!$O$9)-(0.0138*目標設定!$O$5)-0.5473))*1000/4.186,IF(目標設定!$O$7="女",((0.1238+(0.0481*$E237)+(0.0234*目標設定!$O$9)-(0.0138*目標設定!$O$5)-1.0946))*1000/4.186,"error")),"ー")</f>
        <v>ー</v>
      </c>
      <c r="O237" s="35" t="str">
        <f>IF($E237&lt;&gt;"",$N237*(目標設定!$L$13/10)/4,"ー")</f>
        <v>ー</v>
      </c>
      <c r="P237" s="35" t="str">
        <f>IF($E237&lt;&gt;"",$N237*(目標設定!$N$13/10)/9,"ー")</f>
        <v>ー</v>
      </c>
      <c r="Q237" s="105" t="str">
        <f>IF($E237&lt;&gt;"",$N237*(目標設定!$P$13/10)/4,"ー")</f>
        <v>ー</v>
      </c>
      <c r="R237" s="99"/>
    </row>
    <row r="238" spans="2:18" ht="24.95" customHeight="1">
      <c r="B238" s="87">
        <v>235</v>
      </c>
      <c r="C238" s="88">
        <f t="shared" si="6"/>
        <v>45597</v>
      </c>
      <c r="D238" s="108" t="str">
        <f t="shared" si="7"/>
        <v>ー</v>
      </c>
      <c r="E238" s="89"/>
      <c r="F238" s="90"/>
      <c r="G238" s="97">
        <f>IF(ISERROR(E238/(目標設定!$O$9/100*目標設定!$O$9/100)),,E238/(目標設定!$O$9/100*目標設定!$O$9/100))</f>
        <v>0</v>
      </c>
      <c r="H238" s="34" t="s">
        <v>24</v>
      </c>
      <c r="I238" s="34" t="s">
        <v>23</v>
      </c>
      <c r="J238" s="34" t="s">
        <v>43</v>
      </c>
      <c r="K238" s="34" t="s">
        <v>44</v>
      </c>
      <c r="L238" s="34" t="s">
        <v>45</v>
      </c>
      <c r="M238" s="96" t="s">
        <v>46</v>
      </c>
      <c r="N238" s="104" t="str">
        <f>IF($E238&lt;&gt;"",IF(目標設定!$O$7="男",((0.1238+(0.0481*$E238)+(0.0234*目標設定!$O$9)-(0.0138*目標設定!$O$5)-0.5473))*1000/4.186,IF(目標設定!$O$7="女",((0.1238+(0.0481*$E238)+(0.0234*目標設定!$O$9)-(0.0138*目標設定!$O$5)-1.0946))*1000/4.186,"error")),"ー")</f>
        <v>ー</v>
      </c>
      <c r="O238" s="35" t="str">
        <f>IF($E238&lt;&gt;"",$N238*(目標設定!$L$13/10)/4,"ー")</f>
        <v>ー</v>
      </c>
      <c r="P238" s="35" t="str">
        <f>IF($E238&lt;&gt;"",$N238*(目標設定!$N$13/10)/9,"ー")</f>
        <v>ー</v>
      </c>
      <c r="Q238" s="105" t="str">
        <f>IF($E238&lt;&gt;"",$N238*(目標設定!$P$13/10)/4,"ー")</f>
        <v>ー</v>
      </c>
      <c r="R238" s="99"/>
    </row>
    <row r="239" spans="2:18" ht="24.95" customHeight="1">
      <c r="B239" s="87">
        <v>236</v>
      </c>
      <c r="C239" s="88">
        <f t="shared" si="6"/>
        <v>45598</v>
      </c>
      <c r="D239" s="108" t="str">
        <f t="shared" si="7"/>
        <v>ー</v>
      </c>
      <c r="E239" s="89"/>
      <c r="F239" s="90"/>
      <c r="G239" s="97">
        <f>IF(ISERROR(E239/(目標設定!$O$9/100*目標設定!$O$9/100)),,E239/(目標設定!$O$9/100*目標設定!$O$9/100))</f>
        <v>0</v>
      </c>
      <c r="H239" s="34" t="s">
        <v>24</v>
      </c>
      <c r="I239" s="34" t="s">
        <v>23</v>
      </c>
      <c r="J239" s="34" t="s">
        <v>43</v>
      </c>
      <c r="K239" s="34" t="s">
        <v>44</v>
      </c>
      <c r="L239" s="34" t="s">
        <v>45</v>
      </c>
      <c r="M239" s="96" t="s">
        <v>46</v>
      </c>
      <c r="N239" s="104" t="str">
        <f>IF($E239&lt;&gt;"",IF(目標設定!$O$7="男",((0.1238+(0.0481*$E239)+(0.0234*目標設定!$O$9)-(0.0138*目標設定!$O$5)-0.5473))*1000/4.186,IF(目標設定!$O$7="女",((0.1238+(0.0481*$E239)+(0.0234*目標設定!$O$9)-(0.0138*目標設定!$O$5)-1.0946))*1000/4.186,"error")),"ー")</f>
        <v>ー</v>
      </c>
      <c r="O239" s="35" t="str">
        <f>IF($E239&lt;&gt;"",$N239*(目標設定!$L$13/10)/4,"ー")</f>
        <v>ー</v>
      </c>
      <c r="P239" s="35" t="str">
        <f>IF($E239&lt;&gt;"",$N239*(目標設定!$N$13/10)/9,"ー")</f>
        <v>ー</v>
      </c>
      <c r="Q239" s="105" t="str">
        <f>IF($E239&lt;&gt;"",$N239*(目標設定!$P$13/10)/4,"ー")</f>
        <v>ー</v>
      </c>
      <c r="R239" s="99"/>
    </row>
    <row r="240" spans="2:18" ht="24.95" customHeight="1">
      <c r="B240" s="87">
        <v>237</v>
      </c>
      <c r="C240" s="88">
        <f t="shared" si="6"/>
        <v>45599</v>
      </c>
      <c r="D240" s="108" t="str">
        <f t="shared" si="7"/>
        <v>ー</v>
      </c>
      <c r="E240" s="89"/>
      <c r="F240" s="90"/>
      <c r="G240" s="97">
        <f>IF(ISERROR(E240/(目標設定!$O$9/100*目標設定!$O$9/100)),,E240/(目標設定!$O$9/100*目標設定!$O$9/100))</f>
        <v>0</v>
      </c>
      <c r="H240" s="34" t="s">
        <v>24</v>
      </c>
      <c r="I240" s="34" t="s">
        <v>23</v>
      </c>
      <c r="J240" s="34" t="s">
        <v>43</v>
      </c>
      <c r="K240" s="34" t="s">
        <v>44</v>
      </c>
      <c r="L240" s="34" t="s">
        <v>45</v>
      </c>
      <c r="M240" s="96" t="s">
        <v>46</v>
      </c>
      <c r="N240" s="104" t="str">
        <f>IF($E240&lt;&gt;"",IF(目標設定!$O$7="男",((0.1238+(0.0481*$E240)+(0.0234*目標設定!$O$9)-(0.0138*目標設定!$O$5)-0.5473))*1000/4.186,IF(目標設定!$O$7="女",((0.1238+(0.0481*$E240)+(0.0234*目標設定!$O$9)-(0.0138*目標設定!$O$5)-1.0946))*1000/4.186,"error")),"ー")</f>
        <v>ー</v>
      </c>
      <c r="O240" s="35" t="str">
        <f>IF($E240&lt;&gt;"",$N240*(目標設定!$L$13/10)/4,"ー")</f>
        <v>ー</v>
      </c>
      <c r="P240" s="35" t="str">
        <f>IF($E240&lt;&gt;"",$N240*(目標設定!$N$13/10)/9,"ー")</f>
        <v>ー</v>
      </c>
      <c r="Q240" s="105" t="str">
        <f>IF($E240&lt;&gt;"",$N240*(目標設定!$P$13/10)/4,"ー")</f>
        <v>ー</v>
      </c>
      <c r="R240" s="99"/>
    </row>
    <row r="241" spans="2:18" ht="24.95" customHeight="1">
      <c r="B241" s="87">
        <v>238</v>
      </c>
      <c r="C241" s="88">
        <f t="shared" si="6"/>
        <v>45600</v>
      </c>
      <c r="D241" s="108" t="str">
        <f t="shared" si="7"/>
        <v>ー</v>
      </c>
      <c r="E241" s="89"/>
      <c r="F241" s="90"/>
      <c r="G241" s="97">
        <f>IF(ISERROR(E241/(目標設定!$O$9/100*目標設定!$O$9/100)),,E241/(目標設定!$O$9/100*目標設定!$O$9/100))</f>
        <v>0</v>
      </c>
      <c r="H241" s="34" t="s">
        <v>24</v>
      </c>
      <c r="I241" s="34" t="s">
        <v>23</v>
      </c>
      <c r="J241" s="34" t="s">
        <v>43</v>
      </c>
      <c r="K241" s="34" t="s">
        <v>44</v>
      </c>
      <c r="L241" s="34" t="s">
        <v>45</v>
      </c>
      <c r="M241" s="96" t="s">
        <v>46</v>
      </c>
      <c r="N241" s="104" t="str">
        <f>IF($E241&lt;&gt;"",IF(目標設定!$O$7="男",((0.1238+(0.0481*$E241)+(0.0234*目標設定!$O$9)-(0.0138*目標設定!$O$5)-0.5473))*1000/4.186,IF(目標設定!$O$7="女",((0.1238+(0.0481*$E241)+(0.0234*目標設定!$O$9)-(0.0138*目標設定!$O$5)-1.0946))*1000/4.186,"error")),"ー")</f>
        <v>ー</v>
      </c>
      <c r="O241" s="35" t="str">
        <f>IF($E241&lt;&gt;"",$N241*(目標設定!$L$13/10)/4,"ー")</f>
        <v>ー</v>
      </c>
      <c r="P241" s="35" t="str">
        <f>IF($E241&lt;&gt;"",$N241*(目標設定!$N$13/10)/9,"ー")</f>
        <v>ー</v>
      </c>
      <c r="Q241" s="105" t="str">
        <f>IF($E241&lt;&gt;"",$N241*(目標設定!$P$13/10)/4,"ー")</f>
        <v>ー</v>
      </c>
      <c r="R241" s="99"/>
    </row>
    <row r="242" spans="2:18" ht="24.95" customHeight="1">
      <c r="B242" s="87">
        <v>239</v>
      </c>
      <c r="C242" s="88">
        <f t="shared" si="6"/>
        <v>45601</v>
      </c>
      <c r="D242" s="108" t="str">
        <f t="shared" si="7"/>
        <v>ー</v>
      </c>
      <c r="E242" s="89"/>
      <c r="F242" s="90"/>
      <c r="G242" s="97">
        <f>IF(ISERROR(E242/(目標設定!$O$9/100*目標設定!$O$9/100)),,E242/(目標設定!$O$9/100*目標設定!$O$9/100))</f>
        <v>0</v>
      </c>
      <c r="H242" s="34" t="s">
        <v>24</v>
      </c>
      <c r="I242" s="34" t="s">
        <v>23</v>
      </c>
      <c r="J242" s="34" t="s">
        <v>43</v>
      </c>
      <c r="K242" s="34" t="s">
        <v>44</v>
      </c>
      <c r="L242" s="34" t="s">
        <v>45</v>
      </c>
      <c r="M242" s="96" t="s">
        <v>46</v>
      </c>
      <c r="N242" s="104" t="str">
        <f>IF($E242&lt;&gt;"",IF(目標設定!$O$7="男",((0.1238+(0.0481*$E242)+(0.0234*目標設定!$O$9)-(0.0138*目標設定!$O$5)-0.5473))*1000/4.186,IF(目標設定!$O$7="女",((0.1238+(0.0481*$E242)+(0.0234*目標設定!$O$9)-(0.0138*目標設定!$O$5)-1.0946))*1000/4.186,"error")),"ー")</f>
        <v>ー</v>
      </c>
      <c r="O242" s="35" t="str">
        <f>IF($E242&lt;&gt;"",$N242*(目標設定!$L$13/10)/4,"ー")</f>
        <v>ー</v>
      </c>
      <c r="P242" s="35" t="str">
        <f>IF($E242&lt;&gt;"",$N242*(目標設定!$N$13/10)/9,"ー")</f>
        <v>ー</v>
      </c>
      <c r="Q242" s="105" t="str">
        <f>IF($E242&lt;&gt;"",$N242*(目標設定!$P$13/10)/4,"ー")</f>
        <v>ー</v>
      </c>
      <c r="R242" s="99"/>
    </row>
    <row r="243" spans="2:18" ht="24.95" customHeight="1">
      <c r="B243" s="87">
        <v>240</v>
      </c>
      <c r="C243" s="88">
        <f t="shared" si="6"/>
        <v>45602</v>
      </c>
      <c r="D243" s="108" t="str">
        <f t="shared" si="7"/>
        <v>ー</v>
      </c>
      <c r="E243" s="89"/>
      <c r="F243" s="90"/>
      <c r="G243" s="97">
        <f>IF(ISERROR(E243/(目標設定!$O$9/100*目標設定!$O$9/100)),,E243/(目標設定!$O$9/100*目標設定!$O$9/100))</f>
        <v>0</v>
      </c>
      <c r="H243" s="34" t="s">
        <v>24</v>
      </c>
      <c r="I243" s="34" t="s">
        <v>23</v>
      </c>
      <c r="J243" s="34" t="s">
        <v>43</v>
      </c>
      <c r="K243" s="34" t="s">
        <v>44</v>
      </c>
      <c r="L243" s="34" t="s">
        <v>45</v>
      </c>
      <c r="M243" s="96" t="s">
        <v>46</v>
      </c>
      <c r="N243" s="104" t="str">
        <f>IF($E243&lt;&gt;"",IF(目標設定!$O$7="男",((0.1238+(0.0481*$E243)+(0.0234*目標設定!$O$9)-(0.0138*目標設定!$O$5)-0.5473))*1000/4.186,IF(目標設定!$O$7="女",((0.1238+(0.0481*$E243)+(0.0234*目標設定!$O$9)-(0.0138*目標設定!$O$5)-1.0946))*1000/4.186,"error")),"ー")</f>
        <v>ー</v>
      </c>
      <c r="O243" s="35" t="str">
        <f>IF($E243&lt;&gt;"",$N243*(目標設定!$L$13/10)/4,"ー")</f>
        <v>ー</v>
      </c>
      <c r="P243" s="35" t="str">
        <f>IF($E243&lt;&gt;"",$N243*(目標設定!$N$13/10)/9,"ー")</f>
        <v>ー</v>
      </c>
      <c r="Q243" s="105" t="str">
        <f>IF($E243&lt;&gt;"",$N243*(目標設定!$P$13/10)/4,"ー")</f>
        <v>ー</v>
      </c>
      <c r="R243" s="99"/>
    </row>
    <row r="244" spans="2:18" ht="24.95" customHeight="1">
      <c r="B244" s="87">
        <v>241</v>
      </c>
      <c r="C244" s="88">
        <f t="shared" si="6"/>
        <v>45603</v>
      </c>
      <c r="D244" s="108" t="str">
        <f t="shared" si="7"/>
        <v>ー</v>
      </c>
      <c r="E244" s="89"/>
      <c r="F244" s="90"/>
      <c r="G244" s="97">
        <f>IF(ISERROR(E244/(目標設定!$O$9/100*目標設定!$O$9/100)),,E244/(目標設定!$O$9/100*目標設定!$O$9/100))</f>
        <v>0</v>
      </c>
      <c r="H244" s="34" t="s">
        <v>24</v>
      </c>
      <c r="I244" s="34" t="s">
        <v>23</v>
      </c>
      <c r="J244" s="34" t="s">
        <v>43</v>
      </c>
      <c r="K244" s="34" t="s">
        <v>44</v>
      </c>
      <c r="L244" s="34" t="s">
        <v>45</v>
      </c>
      <c r="M244" s="96" t="s">
        <v>46</v>
      </c>
      <c r="N244" s="104" t="str">
        <f>IF($E244&lt;&gt;"",IF(目標設定!$O$7="男",((0.1238+(0.0481*$E244)+(0.0234*目標設定!$O$9)-(0.0138*目標設定!$O$5)-0.5473))*1000/4.186,IF(目標設定!$O$7="女",((0.1238+(0.0481*$E244)+(0.0234*目標設定!$O$9)-(0.0138*目標設定!$O$5)-1.0946))*1000/4.186,"error")),"ー")</f>
        <v>ー</v>
      </c>
      <c r="O244" s="35" t="str">
        <f>IF($E244&lt;&gt;"",$N244*(目標設定!$L$13/10)/4,"ー")</f>
        <v>ー</v>
      </c>
      <c r="P244" s="35" t="str">
        <f>IF($E244&lt;&gt;"",$N244*(目標設定!$N$13/10)/9,"ー")</f>
        <v>ー</v>
      </c>
      <c r="Q244" s="105" t="str">
        <f>IF($E244&lt;&gt;"",$N244*(目標設定!$P$13/10)/4,"ー")</f>
        <v>ー</v>
      </c>
      <c r="R244" s="99"/>
    </row>
    <row r="245" spans="2:18" ht="24.95" customHeight="1">
      <c r="B245" s="87">
        <v>242</v>
      </c>
      <c r="C245" s="88">
        <f t="shared" si="6"/>
        <v>45604</v>
      </c>
      <c r="D245" s="108" t="str">
        <f t="shared" si="7"/>
        <v>ー</v>
      </c>
      <c r="E245" s="89"/>
      <c r="F245" s="90"/>
      <c r="G245" s="97">
        <f>IF(ISERROR(E245/(目標設定!$O$9/100*目標設定!$O$9/100)),,E245/(目標設定!$O$9/100*目標設定!$O$9/100))</f>
        <v>0</v>
      </c>
      <c r="H245" s="34" t="s">
        <v>24</v>
      </c>
      <c r="I245" s="34" t="s">
        <v>23</v>
      </c>
      <c r="J245" s="34" t="s">
        <v>43</v>
      </c>
      <c r="K245" s="34" t="s">
        <v>44</v>
      </c>
      <c r="L245" s="34" t="s">
        <v>45</v>
      </c>
      <c r="M245" s="96" t="s">
        <v>46</v>
      </c>
      <c r="N245" s="104" t="str">
        <f>IF($E245&lt;&gt;"",IF(目標設定!$O$7="男",((0.1238+(0.0481*$E245)+(0.0234*目標設定!$O$9)-(0.0138*目標設定!$O$5)-0.5473))*1000/4.186,IF(目標設定!$O$7="女",((0.1238+(0.0481*$E245)+(0.0234*目標設定!$O$9)-(0.0138*目標設定!$O$5)-1.0946))*1000/4.186,"error")),"ー")</f>
        <v>ー</v>
      </c>
      <c r="O245" s="35" t="str">
        <f>IF($E245&lt;&gt;"",$N245*(目標設定!$L$13/10)/4,"ー")</f>
        <v>ー</v>
      </c>
      <c r="P245" s="35" t="str">
        <f>IF($E245&lt;&gt;"",$N245*(目標設定!$N$13/10)/9,"ー")</f>
        <v>ー</v>
      </c>
      <c r="Q245" s="105" t="str">
        <f>IF($E245&lt;&gt;"",$N245*(目標設定!$P$13/10)/4,"ー")</f>
        <v>ー</v>
      </c>
      <c r="R245" s="99"/>
    </row>
    <row r="246" spans="2:18" ht="24.95" customHeight="1">
      <c r="B246" s="87">
        <v>243</v>
      </c>
      <c r="C246" s="88">
        <f t="shared" si="6"/>
        <v>45605</v>
      </c>
      <c r="D246" s="108" t="str">
        <f t="shared" si="7"/>
        <v>ー</v>
      </c>
      <c r="E246" s="89"/>
      <c r="F246" s="90"/>
      <c r="G246" s="97">
        <f>IF(ISERROR(E246/(目標設定!$O$9/100*目標設定!$O$9/100)),,E246/(目標設定!$O$9/100*目標設定!$O$9/100))</f>
        <v>0</v>
      </c>
      <c r="H246" s="34" t="s">
        <v>24</v>
      </c>
      <c r="I246" s="34" t="s">
        <v>23</v>
      </c>
      <c r="J246" s="34" t="s">
        <v>43</v>
      </c>
      <c r="K246" s="34" t="s">
        <v>44</v>
      </c>
      <c r="L246" s="34" t="s">
        <v>45</v>
      </c>
      <c r="M246" s="96" t="s">
        <v>46</v>
      </c>
      <c r="N246" s="104" t="str">
        <f>IF($E246&lt;&gt;"",IF(目標設定!$O$7="男",((0.1238+(0.0481*$E246)+(0.0234*目標設定!$O$9)-(0.0138*目標設定!$O$5)-0.5473))*1000/4.186,IF(目標設定!$O$7="女",((0.1238+(0.0481*$E246)+(0.0234*目標設定!$O$9)-(0.0138*目標設定!$O$5)-1.0946))*1000/4.186,"error")),"ー")</f>
        <v>ー</v>
      </c>
      <c r="O246" s="35" t="str">
        <f>IF($E246&lt;&gt;"",$N246*(目標設定!$L$13/10)/4,"ー")</f>
        <v>ー</v>
      </c>
      <c r="P246" s="35" t="str">
        <f>IF($E246&lt;&gt;"",$N246*(目標設定!$N$13/10)/9,"ー")</f>
        <v>ー</v>
      </c>
      <c r="Q246" s="105" t="str">
        <f>IF($E246&lt;&gt;"",$N246*(目標設定!$P$13/10)/4,"ー")</f>
        <v>ー</v>
      </c>
      <c r="R246" s="99"/>
    </row>
    <row r="247" spans="2:18" ht="24.95" customHeight="1">
      <c r="B247" s="87">
        <v>244</v>
      </c>
      <c r="C247" s="88">
        <f t="shared" si="6"/>
        <v>45606</v>
      </c>
      <c r="D247" s="108" t="str">
        <f t="shared" si="7"/>
        <v>ー</v>
      </c>
      <c r="E247" s="89"/>
      <c r="F247" s="90"/>
      <c r="G247" s="97">
        <f>IF(ISERROR(E247/(目標設定!$O$9/100*目標設定!$O$9/100)),,E247/(目標設定!$O$9/100*目標設定!$O$9/100))</f>
        <v>0</v>
      </c>
      <c r="H247" s="34" t="s">
        <v>24</v>
      </c>
      <c r="I247" s="34" t="s">
        <v>23</v>
      </c>
      <c r="J247" s="34" t="s">
        <v>43</v>
      </c>
      <c r="K247" s="34" t="s">
        <v>44</v>
      </c>
      <c r="L247" s="34" t="s">
        <v>45</v>
      </c>
      <c r="M247" s="96" t="s">
        <v>46</v>
      </c>
      <c r="N247" s="104" t="str">
        <f>IF($E247&lt;&gt;"",IF(目標設定!$O$7="男",((0.1238+(0.0481*$E247)+(0.0234*目標設定!$O$9)-(0.0138*目標設定!$O$5)-0.5473))*1000/4.186,IF(目標設定!$O$7="女",((0.1238+(0.0481*$E247)+(0.0234*目標設定!$O$9)-(0.0138*目標設定!$O$5)-1.0946))*1000/4.186,"error")),"ー")</f>
        <v>ー</v>
      </c>
      <c r="O247" s="35" t="str">
        <f>IF($E247&lt;&gt;"",$N247*(目標設定!$L$13/10)/4,"ー")</f>
        <v>ー</v>
      </c>
      <c r="P247" s="35" t="str">
        <f>IF($E247&lt;&gt;"",$N247*(目標設定!$N$13/10)/9,"ー")</f>
        <v>ー</v>
      </c>
      <c r="Q247" s="105" t="str">
        <f>IF($E247&lt;&gt;"",$N247*(目標設定!$P$13/10)/4,"ー")</f>
        <v>ー</v>
      </c>
      <c r="R247" s="99"/>
    </row>
    <row r="248" spans="2:18" ht="24.95" customHeight="1">
      <c r="B248" s="87">
        <v>245</v>
      </c>
      <c r="C248" s="88">
        <f t="shared" si="6"/>
        <v>45607</v>
      </c>
      <c r="D248" s="108" t="str">
        <f t="shared" si="7"/>
        <v>ー</v>
      </c>
      <c r="E248" s="89"/>
      <c r="F248" s="90"/>
      <c r="G248" s="97">
        <f>IF(ISERROR(E248/(目標設定!$O$9/100*目標設定!$O$9/100)),,E248/(目標設定!$O$9/100*目標設定!$O$9/100))</f>
        <v>0</v>
      </c>
      <c r="H248" s="34" t="s">
        <v>24</v>
      </c>
      <c r="I248" s="34" t="s">
        <v>23</v>
      </c>
      <c r="J248" s="34" t="s">
        <v>43</v>
      </c>
      <c r="K248" s="34" t="s">
        <v>44</v>
      </c>
      <c r="L248" s="34" t="s">
        <v>45</v>
      </c>
      <c r="M248" s="96" t="s">
        <v>46</v>
      </c>
      <c r="N248" s="104" t="str">
        <f>IF($E248&lt;&gt;"",IF(目標設定!$O$7="男",((0.1238+(0.0481*$E248)+(0.0234*目標設定!$O$9)-(0.0138*目標設定!$O$5)-0.5473))*1000/4.186,IF(目標設定!$O$7="女",((0.1238+(0.0481*$E248)+(0.0234*目標設定!$O$9)-(0.0138*目標設定!$O$5)-1.0946))*1000/4.186,"error")),"ー")</f>
        <v>ー</v>
      </c>
      <c r="O248" s="35" t="str">
        <f>IF($E248&lt;&gt;"",$N248*(目標設定!$L$13/10)/4,"ー")</f>
        <v>ー</v>
      </c>
      <c r="P248" s="35" t="str">
        <f>IF($E248&lt;&gt;"",$N248*(目標設定!$N$13/10)/9,"ー")</f>
        <v>ー</v>
      </c>
      <c r="Q248" s="105" t="str">
        <f>IF($E248&lt;&gt;"",$N248*(目標設定!$P$13/10)/4,"ー")</f>
        <v>ー</v>
      </c>
      <c r="R248" s="99"/>
    </row>
    <row r="249" spans="2:18" ht="24.95" customHeight="1">
      <c r="B249" s="87">
        <v>246</v>
      </c>
      <c r="C249" s="88">
        <f t="shared" si="6"/>
        <v>45608</v>
      </c>
      <c r="D249" s="108" t="str">
        <f t="shared" si="7"/>
        <v>ー</v>
      </c>
      <c r="E249" s="89"/>
      <c r="F249" s="90"/>
      <c r="G249" s="97">
        <f>IF(ISERROR(E249/(目標設定!$O$9/100*目標設定!$O$9/100)),,E249/(目標設定!$O$9/100*目標設定!$O$9/100))</f>
        <v>0</v>
      </c>
      <c r="H249" s="34" t="s">
        <v>24</v>
      </c>
      <c r="I249" s="34" t="s">
        <v>23</v>
      </c>
      <c r="J249" s="34" t="s">
        <v>43</v>
      </c>
      <c r="K249" s="34" t="s">
        <v>44</v>
      </c>
      <c r="L249" s="34" t="s">
        <v>45</v>
      </c>
      <c r="M249" s="96" t="s">
        <v>46</v>
      </c>
      <c r="N249" s="104" t="str">
        <f>IF($E249&lt;&gt;"",IF(目標設定!$O$7="男",((0.1238+(0.0481*$E249)+(0.0234*目標設定!$O$9)-(0.0138*目標設定!$O$5)-0.5473))*1000/4.186,IF(目標設定!$O$7="女",((0.1238+(0.0481*$E249)+(0.0234*目標設定!$O$9)-(0.0138*目標設定!$O$5)-1.0946))*1000/4.186,"error")),"ー")</f>
        <v>ー</v>
      </c>
      <c r="O249" s="35" t="str">
        <f>IF($E249&lt;&gt;"",$N249*(目標設定!$L$13/10)/4,"ー")</f>
        <v>ー</v>
      </c>
      <c r="P249" s="35" t="str">
        <f>IF($E249&lt;&gt;"",$N249*(目標設定!$N$13/10)/9,"ー")</f>
        <v>ー</v>
      </c>
      <c r="Q249" s="105" t="str">
        <f>IF($E249&lt;&gt;"",$N249*(目標設定!$P$13/10)/4,"ー")</f>
        <v>ー</v>
      </c>
      <c r="R249" s="99"/>
    </row>
    <row r="250" spans="2:18" ht="24.95" customHeight="1">
      <c r="B250" s="87">
        <v>247</v>
      </c>
      <c r="C250" s="88">
        <f t="shared" si="6"/>
        <v>45609</v>
      </c>
      <c r="D250" s="108" t="str">
        <f t="shared" si="7"/>
        <v>ー</v>
      </c>
      <c r="E250" s="89"/>
      <c r="F250" s="90"/>
      <c r="G250" s="97">
        <f>IF(ISERROR(E250/(目標設定!$O$9/100*目標設定!$O$9/100)),,E250/(目標設定!$O$9/100*目標設定!$O$9/100))</f>
        <v>0</v>
      </c>
      <c r="H250" s="34" t="s">
        <v>24</v>
      </c>
      <c r="I250" s="34" t="s">
        <v>23</v>
      </c>
      <c r="J250" s="34" t="s">
        <v>43</v>
      </c>
      <c r="K250" s="34" t="s">
        <v>44</v>
      </c>
      <c r="L250" s="34" t="s">
        <v>45</v>
      </c>
      <c r="M250" s="96" t="s">
        <v>46</v>
      </c>
      <c r="N250" s="104" t="str">
        <f>IF($E250&lt;&gt;"",IF(目標設定!$O$7="男",((0.1238+(0.0481*$E250)+(0.0234*目標設定!$O$9)-(0.0138*目標設定!$O$5)-0.5473))*1000/4.186,IF(目標設定!$O$7="女",((0.1238+(0.0481*$E250)+(0.0234*目標設定!$O$9)-(0.0138*目標設定!$O$5)-1.0946))*1000/4.186,"error")),"ー")</f>
        <v>ー</v>
      </c>
      <c r="O250" s="35" t="str">
        <f>IF($E250&lt;&gt;"",$N250*(目標設定!$L$13/10)/4,"ー")</f>
        <v>ー</v>
      </c>
      <c r="P250" s="35" t="str">
        <f>IF($E250&lt;&gt;"",$N250*(目標設定!$N$13/10)/9,"ー")</f>
        <v>ー</v>
      </c>
      <c r="Q250" s="105" t="str">
        <f>IF($E250&lt;&gt;"",$N250*(目標設定!$P$13/10)/4,"ー")</f>
        <v>ー</v>
      </c>
      <c r="R250" s="99"/>
    </row>
    <row r="251" spans="2:18" ht="24.95" customHeight="1">
      <c r="B251" s="87">
        <v>248</v>
      </c>
      <c r="C251" s="88">
        <f t="shared" si="6"/>
        <v>45610</v>
      </c>
      <c r="D251" s="108" t="str">
        <f t="shared" si="7"/>
        <v>ー</v>
      </c>
      <c r="E251" s="89"/>
      <c r="F251" s="90"/>
      <c r="G251" s="97">
        <f>IF(ISERROR(E251/(目標設定!$O$9/100*目標設定!$O$9/100)),,E251/(目標設定!$O$9/100*目標設定!$O$9/100))</f>
        <v>0</v>
      </c>
      <c r="H251" s="34" t="s">
        <v>24</v>
      </c>
      <c r="I251" s="34" t="s">
        <v>23</v>
      </c>
      <c r="J251" s="34" t="s">
        <v>43</v>
      </c>
      <c r="K251" s="34" t="s">
        <v>44</v>
      </c>
      <c r="L251" s="34" t="s">
        <v>45</v>
      </c>
      <c r="M251" s="96" t="s">
        <v>46</v>
      </c>
      <c r="N251" s="104" t="str">
        <f>IF($E251&lt;&gt;"",IF(目標設定!$O$7="男",((0.1238+(0.0481*$E251)+(0.0234*目標設定!$O$9)-(0.0138*目標設定!$O$5)-0.5473))*1000/4.186,IF(目標設定!$O$7="女",((0.1238+(0.0481*$E251)+(0.0234*目標設定!$O$9)-(0.0138*目標設定!$O$5)-1.0946))*1000/4.186,"error")),"ー")</f>
        <v>ー</v>
      </c>
      <c r="O251" s="35" t="str">
        <f>IF($E251&lt;&gt;"",$N251*(目標設定!$L$13/10)/4,"ー")</f>
        <v>ー</v>
      </c>
      <c r="P251" s="35" t="str">
        <f>IF($E251&lt;&gt;"",$N251*(目標設定!$N$13/10)/9,"ー")</f>
        <v>ー</v>
      </c>
      <c r="Q251" s="105" t="str">
        <f>IF($E251&lt;&gt;"",$N251*(目標設定!$P$13/10)/4,"ー")</f>
        <v>ー</v>
      </c>
      <c r="R251" s="99"/>
    </row>
    <row r="252" spans="2:18" ht="24.95" customHeight="1">
      <c r="B252" s="87">
        <v>249</v>
      </c>
      <c r="C252" s="88">
        <f t="shared" si="6"/>
        <v>45611</v>
      </c>
      <c r="D252" s="108" t="str">
        <f t="shared" si="7"/>
        <v>ー</v>
      </c>
      <c r="E252" s="89"/>
      <c r="F252" s="90"/>
      <c r="G252" s="97">
        <f>IF(ISERROR(E252/(目標設定!$O$9/100*目標設定!$O$9/100)),,E252/(目標設定!$O$9/100*目標設定!$O$9/100))</f>
        <v>0</v>
      </c>
      <c r="H252" s="34" t="s">
        <v>24</v>
      </c>
      <c r="I252" s="34" t="s">
        <v>23</v>
      </c>
      <c r="J252" s="34" t="s">
        <v>43</v>
      </c>
      <c r="K252" s="34" t="s">
        <v>44</v>
      </c>
      <c r="L252" s="34" t="s">
        <v>45</v>
      </c>
      <c r="M252" s="96" t="s">
        <v>46</v>
      </c>
      <c r="N252" s="104" t="str">
        <f>IF($E252&lt;&gt;"",IF(目標設定!$O$7="男",((0.1238+(0.0481*$E252)+(0.0234*目標設定!$O$9)-(0.0138*目標設定!$O$5)-0.5473))*1000/4.186,IF(目標設定!$O$7="女",((0.1238+(0.0481*$E252)+(0.0234*目標設定!$O$9)-(0.0138*目標設定!$O$5)-1.0946))*1000/4.186,"error")),"ー")</f>
        <v>ー</v>
      </c>
      <c r="O252" s="35" t="str">
        <f>IF($E252&lt;&gt;"",$N252*(目標設定!$L$13/10)/4,"ー")</f>
        <v>ー</v>
      </c>
      <c r="P252" s="35" t="str">
        <f>IF($E252&lt;&gt;"",$N252*(目標設定!$N$13/10)/9,"ー")</f>
        <v>ー</v>
      </c>
      <c r="Q252" s="105" t="str">
        <f>IF($E252&lt;&gt;"",$N252*(目標設定!$P$13/10)/4,"ー")</f>
        <v>ー</v>
      </c>
      <c r="R252" s="99"/>
    </row>
    <row r="253" spans="2:18" ht="24.95" customHeight="1">
      <c r="B253" s="87">
        <v>250</v>
      </c>
      <c r="C253" s="88">
        <f t="shared" si="6"/>
        <v>45612</v>
      </c>
      <c r="D253" s="108" t="str">
        <f t="shared" si="7"/>
        <v>ー</v>
      </c>
      <c r="E253" s="89"/>
      <c r="F253" s="90"/>
      <c r="G253" s="97">
        <f>IF(ISERROR(E253/(目標設定!$O$9/100*目標設定!$O$9/100)),,E253/(目標設定!$O$9/100*目標設定!$O$9/100))</f>
        <v>0</v>
      </c>
      <c r="H253" s="34" t="s">
        <v>24</v>
      </c>
      <c r="I253" s="34" t="s">
        <v>23</v>
      </c>
      <c r="J253" s="34" t="s">
        <v>43</v>
      </c>
      <c r="K253" s="34" t="s">
        <v>44</v>
      </c>
      <c r="L253" s="34" t="s">
        <v>45</v>
      </c>
      <c r="M253" s="96" t="s">
        <v>46</v>
      </c>
      <c r="N253" s="104" t="str">
        <f>IF($E253&lt;&gt;"",IF(目標設定!$O$7="男",((0.1238+(0.0481*$E253)+(0.0234*目標設定!$O$9)-(0.0138*目標設定!$O$5)-0.5473))*1000/4.186,IF(目標設定!$O$7="女",((0.1238+(0.0481*$E253)+(0.0234*目標設定!$O$9)-(0.0138*目標設定!$O$5)-1.0946))*1000/4.186,"error")),"ー")</f>
        <v>ー</v>
      </c>
      <c r="O253" s="35" t="str">
        <f>IF($E253&lt;&gt;"",$N253*(目標設定!$L$13/10)/4,"ー")</f>
        <v>ー</v>
      </c>
      <c r="P253" s="35" t="str">
        <f>IF($E253&lt;&gt;"",$N253*(目標設定!$N$13/10)/9,"ー")</f>
        <v>ー</v>
      </c>
      <c r="Q253" s="105" t="str">
        <f>IF($E253&lt;&gt;"",$N253*(目標設定!$P$13/10)/4,"ー")</f>
        <v>ー</v>
      </c>
      <c r="R253" s="99"/>
    </row>
    <row r="254" spans="2:18" ht="24.95" customHeight="1">
      <c r="B254" s="87">
        <v>251</v>
      </c>
      <c r="C254" s="88">
        <f t="shared" si="6"/>
        <v>45613</v>
      </c>
      <c r="D254" s="108" t="str">
        <f t="shared" si="7"/>
        <v>ー</v>
      </c>
      <c r="E254" s="89"/>
      <c r="F254" s="90"/>
      <c r="G254" s="97">
        <f>IF(ISERROR(E254/(目標設定!$O$9/100*目標設定!$O$9/100)),,E254/(目標設定!$O$9/100*目標設定!$O$9/100))</f>
        <v>0</v>
      </c>
      <c r="H254" s="34" t="s">
        <v>24</v>
      </c>
      <c r="I254" s="34" t="s">
        <v>23</v>
      </c>
      <c r="J254" s="34" t="s">
        <v>43</v>
      </c>
      <c r="K254" s="34" t="s">
        <v>44</v>
      </c>
      <c r="L254" s="34" t="s">
        <v>45</v>
      </c>
      <c r="M254" s="96" t="s">
        <v>46</v>
      </c>
      <c r="N254" s="104" t="str">
        <f>IF($E254&lt;&gt;"",IF(目標設定!$O$7="男",((0.1238+(0.0481*$E254)+(0.0234*目標設定!$O$9)-(0.0138*目標設定!$O$5)-0.5473))*1000/4.186,IF(目標設定!$O$7="女",((0.1238+(0.0481*$E254)+(0.0234*目標設定!$O$9)-(0.0138*目標設定!$O$5)-1.0946))*1000/4.186,"error")),"ー")</f>
        <v>ー</v>
      </c>
      <c r="O254" s="35" t="str">
        <f>IF($E254&lt;&gt;"",$N254*(目標設定!$L$13/10)/4,"ー")</f>
        <v>ー</v>
      </c>
      <c r="P254" s="35" t="str">
        <f>IF($E254&lt;&gt;"",$N254*(目標設定!$N$13/10)/9,"ー")</f>
        <v>ー</v>
      </c>
      <c r="Q254" s="105" t="str">
        <f>IF($E254&lt;&gt;"",$N254*(目標設定!$P$13/10)/4,"ー")</f>
        <v>ー</v>
      </c>
      <c r="R254" s="99"/>
    </row>
    <row r="255" spans="2:18" ht="24.95" customHeight="1">
      <c r="B255" s="87">
        <v>252</v>
      </c>
      <c r="C255" s="88">
        <f t="shared" si="6"/>
        <v>45614</v>
      </c>
      <c r="D255" s="108" t="str">
        <f t="shared" si="7"/>
        <v>ー</v>
      </c>
      <c r="E255" s="89"/>
      <c r="F255" s="90"/>
      <c r="G255" s="97">
        <f>IF(ISERROR(E255/(目標設定!$O$9/100*目標設定!$O$9/100)),,E255/(目標設定!$O$9/100*目標設定!$O$9/100))</f>
        <v>0</v>
      </c>
      <c r="H255" s="34" t="s">
        <v>24</v>
      </c>
      <c r="I255" s="34" t="s">
        <v>23</v>
      </c>
      <c r="J255" s="34" t="s">
        <v>43</v>
      </c>
      <c r="K255" s="34" t="s">
        <v>44</v>
      </c>
      <c r="L255" s="34" t="s">
        <v>45</v>
      </c>
      <c r="M255" s="96" t="s">
        <v>46</v>
      </c>
      <c r="N255" s="104" t="str">
        <f>IF($E255&lt;&gt;"",IF(目標設定!$O$7="男",((0.1238+(0.0481*$E255)+(0.0234*目標設定!$O$9)-(0.0138*目標設定!$O$5)-0.5473))*1000/4.186,IF(目標設定!$O$7="女",((0.1238+(0.0481*$E255)+(0.0234*目標設定!$O$9)-(0.0138*目標設定!$O$5)-1.0946))*1000/4.186,"error")),"ー")</f>
        <v>ー</v>
      </c>
      <c r="O255" s="35" t="str">
        <f>IF($E255&lt;&gt;"",$N255*(目標設定!$L$13/10)/4,"ー")</f>
        <v>ー</v>
      </c>
      <c r="P255" s="35" t="str">
        <f>IF($E255&lt;&gt;"",$N255*(目標設定!$N$13/10)/9,"ー")</f>
        <v>ー</v>
      </c>
      <c r="Q255" s="105" t="str">
        <f>IF($E255&lt;&gt;"",$N255*(目標設定!$P$13/10)/4,"ー")</f>
        <v>ー</v>
      </c>
      <c r="R255" s="99"/>
    </row>
    <row r="256" spans="2:18" ht="24.95" customHeight="1">
      <c r="B256" s="87">
        <v>253</v>
      </c>
      <c r="C256" s="88">
        <f t="shared" si="6"/>
        <v>45615</v>
      </c>
      <c r="D256" s="108" t="str">
        <f t="shared" si="7"/>
        <v>ー</v>
      </c>
      <c r="E256" s="89"/>
      <c r="F256" s="90"/>
      <c r="G256" s="97">
        <f>IF(ISERROR(E256/(目標設定!$O$9/100*目標設定!$O$9/100)),,E256/(目標設定!$O$9/100*目標設定!$O$9/100))</f>
        <v>0</v>
      </c>
      <c r="H256" s="34" t="s">
        <v>24</v>
      </c>
      <c r="I256" s="34" t="s">
        <v>23</v>
      </c>
      <c r="J256" s="34" t="s">
        <v>43</v>
      </c>
      <c r="K256" s="34" t="s">
        <v>44</v>
      </c>
      <c r="L256" s="34" t="s">
        <v>45</v>
      </c>
      <c r="M256" s="96" t="s">
        <v>46</v>
      </c>
      <c r="N256" s="104" t="str">
        <f>IF($E256&lt;&gt;"",IF(目標設定!$O$7="男",((0.1238+(0.0481*$E256)+(0.0234*目標設定!$O$9)-(0.0138*目標設定!$O$5)-0.5473))*1000/4.186,IF(目標設定!$O$7="女",((0.1238+(0.0481*$E256)+(0.0234*目標設定!$O$9)-(0.0138*目標設定!$O$5)-1.0946))*1000/4.186,"error")),"ー")</f>
        <v>ー</v>
      </c>
      <c r="O256" s="35" t="str">
        <f>IF($E256&lt;&gt;"",$N256*(目標設定!$L$13/10)/4,"ー")</f>
        <v>ー</v>
      </c>
      <c r="P256" s="35" t="str">
        <f>IF($E256&lt;&gt;"",$N256*(目標設定!$N$13/10)/9,"ー")</f>
        <v>ー</v>
      </c>
      <c r="Q256" s="105" t="str">
        <f>IF($E256&lt;&gt;"",$N256*(目標設定!$P$13/10)/4,"ー")</f>
        <v>ー</v>
      </c>
      <c r="R256" s="99"/>
    </row>
    <row r="257" spans="2:18" ht="24.95" customHeight="1">
      <c r="B257" s="87">
        <v>254</v>
      </c>
      <c r="C257" s="88">
        <f t="shared" si="6"/>
        <v>45616</v>
      </c>
      <c r="D257" s="108" t="str">
        <f t="shared" si="7"/>
        <v>ー</v>
      </c>
      <c r="E257" s="89"/>
      <c r="F257" s="90"/>
      <c r="G257" s="97">
        <f>IF(ISERROR(E257/(目標設定!$O$9/100*目標設定!$O$9/100)),,E257/(目標設定!$O$9/100*目標設定!$O$9/100))</f>
        <v>0</v>
      </c>
      <c r="H257" s="34" t="s">
        <v>24</v>
      </c>
      <c r="I257" s="34" t="s">
        <v>23</v>
      </c>
      <c r="J257" s="34" t="s">
        <v>43</v>
      </c>
      <c r="K257" s="34" t="s">
        <v>44</v>
      </c>
      <c r="L257" s="34" t="s">
        <v>45</v>
      </c>
      <c r="M257" s="96" t="s">
        <v>46</v>
      </c>
      <c r="N257" s="104" t="str">
        <f>IF($E257&lt;&gt;"",IF(目標設定!$O$7="男",((0.1238+(0.0481*$E257)+(0.0234*目標設定!$O$9)-(0.0138*目標設定!$O$5)-0.5473))*1000/4.186,IF(目標設定!$O$7="女",((0.1238+(0.0481*$E257)+(0.0234*目標設定!$O$9)-(0.0138*目標設定!$O$5)-1.0946))*1000/4.186,"error")),"ー")</f>
        <v>ー</v>
      </c>
      <c r="O257" s="35" t="str">
        <f>IF($E257&lt;&gt;"",$N257*(目標設定!$L$13/10)/4,"ー")</f>
        <v>ー</v>
      </c>
      <c r="P257" s="35" t="str">
        <f>IF($E257&lt;&gt;"",$N257*(目標設定!$N$13/10)/9,"ー")</f>
        <v>ー</v>
      </c>
      <c r="Q257" s="105" t="str">
        <f>IF($E257&lt;&gt;"",$N257*(目標設定!$P$13/10)/4,"ー")</f>
        <v>ー</v>
      </c>
      <c r="R257" s="99"/>
    </row>
    <row r="258" spans="2:18" ht="24.95" customHeight="1">
      <c r="B258" s="87">
        <v>255</v>
      </c>
      <c r="C258" s="88">
        <f t="shared" si="6"/>
        <v>45617</v>
      </c>
      <c r="D258" s="108" t="str">
        <f t="shared" si="7"/>
        <v>ー</v>
      </c>
      <c r="E258" s="89"/>
      <c r="F258" s="90"/>
      <c r="G258" s="97">
        <f>IF(ISERROR(E258/(目標設定!$O$9/100*目標設定!$O$9/100)),,E258/(目標設定!$O$9/100*目標設定!$O$9/100))</f>
        <v>0</v>
      </c>
      <c r="H258" s="34" t="s">
        <v>24</v>
      </c>
      <c r="I258" s="34" t="s">
        <v>23</v>
      </c>
      <c r="J258" s="34" t="s">
        <v>43</v>
      </c>
      <c r="K258" s="34" t="s">
        <v>44</v>
      </c>
      <c r="L258" s="34" t="s">
        <v>45</v>
      </c>
      <c r="M258" s="96" t="s">
        <v>46</v>
      </c>
      <c r="N258" s="104" t="str">
        <f>IF($E258&lt;&gt;"",IF(目標設定!$O$7="男",((0.1238+(0.0481*$E258)+(0.0234*目標設定!$O$9)-(0.0138*目標設定!$O$5)-0.5473))*1000/4.186,IF(目標設定!$O$7="女",((0.1238+(0.0481*$E258)+(0.0234*目標設定!$O$9)-(0.0138*目標設定!$O$5)-1.0946))*1000/4.186,"error")),"ー")</f>
        <v>ー</v>
      </c>
      <c r="O258" s="35" t="str">
        <f>IF($E258&lt;&gt;"",$N258*(目標設定!$L$13/10)/4,"ー")</f>
        <v>ー</v>
      </c>
      <c r="P258" s="35" t="str">
        <f>IF($E258&lt;&gt;"",$N258*(目標設定!$N$13/10)/9,"ー")</f>
        <v>ー</v>
      </c>
      <c r="Q258" s="105" t="str">
        <f>IF($E258&lt;&gt;"",$N258*(目標設定!$P$13/10)/4,"ー")</f>
        <v>ー</v>
      </c>
      <c r="R258" s="99"/>
    </row>
    <row r="259" spans="2:18" ht="24.95" customHeight="1">
      <c r="B259" s="87">
        <v>256</v>
      </c>
      <c r="C259" s="88">
        <f t="shared" si="6"/>
        <v>45618</v>
      </c>
      <c r="D259" s="108" t="str">
        <f t="shared" si="7"/>
        <v>ー</v>
      </c>
      <c r="E259" s="89"/>
      <c r="F259" s="90"/>
      <c r="G259" s="97">
        <f>IF(ISERROR(E259/(目標設定!$O$9/100*目標設定!$O$9/100)),,E259/(目標設定!$O$9/100*目標設定!$O$9/100))</f>
        <v>0</v>
      </c>
      <c r="H259" s="34" t="s">
        <v>24</v>
      </c>
      <c r="I259" s="34" t="s">
        <v>23</v>
      </c>
      <c r="J259" s="34" t="s">
        <v>43</v>
      </c>
      <c r="K259" s="34" t="s">
        <v>44</v>
      </c>
      <c r="L259" s="34" t="s">
        <v>45</v>
      </c>
      <c r="M259" s="96" t="s">
        <v>46</v>
      </c>
      <c r="N259" s="104" t="str">
        <f>IF($E259&lt;&gt;"",IF(目標設定!$O$7="男",((0.1238+(0.0481*$E259)+(0.0234*目標設定!$O$9)-(0.0138*目標設定!$O$5)-0.5473))*1000/4.186,IF(目標設定!$O$7="女",((0.1238+(0.0481*$E259)+(0.0234*目標設定!$O$9)-(0.0138*目標設定!$O$5)-1.0946))*1000/4.186,"error")),"ー")</f>
        <v>ー</v>
      </c>
      <c r="O259" s="35" t="str">
        <f>IF($E259&lt;&gt;"",$N259*(目標設定!$L$13/10)/4,"ー")</f>
        <v>ー</v>
      </c>
      <c r="P259" s="35" t="str">
        <f>IF($E259&lt;&gt;"",$N259*(目標設定!$N$13/10)/9,"ー")</f>
        <v>ー</v>
      </c>
      <c r="Q259" s="105" t="str">
        <f>IF($E259&lt;&gt;"",$N259*(目標設定!$P$13/10)/4,"ー")</f>
        <v>ー</v>
      </c>
      <c r="R259" s="99"/>
    </row>
    <row r="260" spans="2:18" ht="24.95" customHeight="1">
      <c r="B260" s="87">
        <v>257</v>
      </c>
      <c r="C260" s="88">
        <f t="shared" si="6"/>
        <v>45619</v>
      </c>
      <c r="D260" s="108" t="str">
        <f t="shared" si="7"/>
        <v>ー</v>
      </c>
      <c r="E260" s="89"/>
      <c r="F260" s="90"/>
      <c r="G260" s="97">
        <f>IF(ISERROR(E260/(目標設定!$O$9/100*目標設定!$O$9/100)),,E260/(目標設定!$O$9/100*目標設定!$O$9/100))</f>
        <v>0</v>
      </c>
      <c r="H260" s="34" t="s">
        <v>24</v>
      </c>
      <c r="I260" s="34" t="s">
        <v>23</v>
      </c>
      <c r="J260" s="34" t="s">
        <v>43</v>
      </c>
      <c r="K260" s="34" t="s">
        <v>44</v>
      </c>
      <c r="L260" s="34" t="s">
        <v>45</v>
      </c>
      <c r="M260" s="96" t="s">
        <v>46</v>
      </c>
      <c r="N260" s="104" t="str">
        <f>IF($E260&lt;&gt;"",IF(目標設定!$O$7="男",((0.1238+(0.0481*$E260)+(0.0234*目標設定!$O$9)-(0.0138*目標設定!$O$5)-0.5473))*1000/4.186,IF(目標設定!$O$7="女",((0.1238+(0.0481*$E260)+(0.0234*目標設定!$O$9)-(0.0138*目標設定!$O$5)-1.0946))*1000/4.186,"error")),"ー")</f>
        <v>ー</v>
      </c>
      <c r="O260" s="35" t="str">
        <f>IF($E260&lt;&gt;"",$N260*(目標設定!$L$13/10)/4,"ー")</f>
        <v>ー</v>
      </c>
      <c r="P260" s="35" t="str">
        <f>IF($E260&lt;&gt;"",$N260*(目標設定!$N$13/10)/9,"ー")</f>
        <v>ー</v>
      </c>
      <c r="Q260" s="105" t="str">
        <f>IF($E260&lt;&gt;"",$N260*(目標設定!$P$13/10)/4,"ー")</f>
        <v>ー</v>
      </c>
      <c r="R260" s="99"/>
    </row>
    <row r="261" spans="2:18" ht="24.95" customHeight="1">
      <c r="B261" s="87">
        <v>258</v>
      </c>
      <c r="C261" s="88">
        <f t="shared" si="6"/>
        <v>45620</v>
      </c>
      <c r="D261" s="108" t="str">
        <f t="shared" si="7"/>
        <v>ー</v>
      </c>
      <c r="E261" s="89"/>
      <c r="F261" s="90"/>
      <c r="G261" s="97">
        <f>IF(ISERROR(E261/(目標設定!$O$9/100*目標設定!$O$9/100)),,E261/(目標設定!$O$9/100*目標設定!$O$9/100))</f>
        <v>0</v>
      </c>
      <c r="H261" s="34" t="s">
        <v>24</v>
      </c>
      <c r="I261" s="34" t="s">
        <v>23</v>
      </c>
      <c r="J261" s="34" t="s">
        <v>43</v>
      </c>
      <c r="K261" s="34" t="s">
        <v>44</v>
      </c>
      <c r="L261" s="34" t="s">
        <v>45</v>
      </c>
      <c r="M261" s="96" t="s">
        <v>46</v>
      </c>
      <c r="N261" s="104" t="str">
        <f>IF($E261&lt;&gt;"",IF(目標設定!$O$7="男",((0.1238+(0.0481*$E261)+(0.0234*目標設定!$O$9)-(0.0138*目標設定!$O$5)-0.5473))*1000/4.186,IF(目標設定!$O$7="女",((0.1238+(0.0481*$E261)+(0.0234*目標設定!$O$9)-(0.0138*目標設定!$O$5)-1.0946))*1000/4.186,"error")),"ー")</f>
        <v>ー</v>
      </c>
      <c r="O261" s="35" t="str">
        <f>IF($E261&lt;&gt;"",$N261*(目標設定!$L$13/10)/4,"ー")</f>
        <v>ー</v>
      </c>
      <c r="P261" s="35" t="str">
        <f>IF($E261&lt;&gt;"",$N261*(目標設定!$N$13/10)/9,"ー")</f>
        <v>ー</v>
      </c>
      <c r="Q261" s="105" t="str">
        <f>IF($E261&lt;&gt;"",$N261*(目標設定!$P$13/10)/4,"ー")</f>
        <v>ー</v>
      </c>
      <c r="R261" s="99"/>
    </row>
    <row r="262" spans="2:18" ht="24.95" customHeight="1">
      <c r="B262" s="87">
        <v>259</v>
      </c>
      <c r="C262" s="88">
        <f t="shared" ref="C262:C325" si="8">C261+1</f>
        <v>45621</v>
      </c>
      <c r="D262" s="108" t="str">
        <f t="shared" ref="D262:D325" si="9">IF($E262&lt;&gt;"",E262-E261,"ー")</f>
        <v>ー</v>
      </c>
      <c r="E262" s="89"/>
      <c r="F262" s="90"/>
      <c r="G262" s="97">
        <f>IF(ISERROR(E262/(目標設定!$O$9/100*目標設定!$O$9/100)),,E262/(目標設定!$O$9/100*目標設定!$O$9/100))</f>
        <v>0</v>
      </c>
      <c r="H262" s="34" t="s">
        <v>24</v>
      </c>
      <c r="I262" s="34" t="s">
        <v>23</v>
      </c>
      <c r="J262" s="34" t="s">
        <v>43</v>
      </c>
      <c r="K262" s="34" t="s">
        <v>44</v>
      </c>
      <c r="L262" s="34" t="s">
        <v>45</v>
      </c>
      <c r="M262" s="96" t="s">
        <v>46</v>
      </c>
      <c r="N262" s="104" t="str">
        <f>IF($E262&lt;&gt;"",IF(目標設定!$O$7="男",((0.1238+(0.0481*$E262)+(0.0234*目標設定!$O$9)-(0.0138*目標設定!$O$5)-0.5473))*1000/4.186,IF(目標設定!$O$7="女",((0.1238+(0.0481*$E262)+(0.0234*目標設定!$O$9)-(0.0138*目標設定!$O$5)-1.0946))*1000/4.186,"error")),"ー")</f>
        <v>ー</v>
      </c>
      <c r="O262" s="35" t="str">
        <f>IF($E262&lt;&gt;"",$N262*(目標設定!$L$13/10)/4,"ー")</f>
        <v>ー</v>
      </c>
      <c r="P262" s="35" t="str">
        <f>IF($E262&lt;&gt;"",$N262*(目標設定!$N$13/10)/9,"ー")</f>
        <v>ー</v>
      </c>
      <c r="Q262" s="105" t="str">
        <f>IF($E262&lt;&gt;"",$N262*(目標設定!$P$13/10)/4,"ー")</f>
        <v>ー</v>
      </c>
      <c r="R262" s="99"/>
    </row>
    <row r="263" spans="2:18" ht="24.95" customHeight="1">
      <c r="B263" s="87">
        <v>260</v>
      </c>
      <c r="C263" s="88">
        <f t="shared" si="8"/>
        <v>45622</v>
      </c>
      <c r="D263" s="108" t="str">
        <f t="shared" si="9"/>
        <v>ー</v>
      </c>
      <c r="E263" s="89"/>
      <c r="F263" s="90"/>
      <c r="G263" s="97">
        <f>IF(ISERROR(E263/(目標設定!$O$9/100*目標設定!$O$9/100)),,E263/(目標設定!$O$9/100*目標設定!$O$9/100))</f>
        <v>0</v>
      </c>
      <c r="H263" s="34" t="s">
        <v>24</v>
      </c>
      <c r="I263" s="34" t="s">
        <v>23</v>
      </c>
      <c r="J263" s="34" t="s">
        <v>43</v>
      </c>
      <c r="K263" s="34" t="s">
        <v>44</v>
      </c>
      <c r="L263" s="34" t="s">
        <v>45</v>
      </c>
      <c r="M263" s="96" t="s">
        <v>46</v>
      </c>
      <c r="N263" s="104" t="str">
        <f>IF($E263&lt;&gt;"",IF(目標設定!$O$7="男",((0.1238+(0.0481*$E263)+(0.0234*目標設定!$O$9)-(0.0138*目標設定!$O$5)-0.5473))*1000/4.186,IF(目標設定!$O$7="女",((0.1238+(0.0481*$E263)+(0.0234*目標設定!$O$9)-(0.0138*目標設定!$O$5)-1.0946))*1000/4.186,"error")),"ー")</f>
        <v>ー</v>
      </c>
      <c r="O263" s="35" t="str">
        <f>IF($E263&lt;&gt;"",$N263*(目標設定!$L$13/10)/4,"ー")</f>
        <v>ー</v>
      </c>
      <c r="P263" s="35" t="str">
        <f>IF($E263&lt;&gt;"",$N263*(目標設定!$N$13/10)/9,"ー")</f>
        <v>ー</v>
      </c>
      <c r="Q263" s="105" t="str">
        <f>IF($E263&lt;&gt;"",$N263*(目標設定!$P$13/10)/4,"ー")</f>
        <v>ー</v>
      </c>
      <c r="R263" s="99"/>
    </row>
    <row r="264" spans="2:18" ht="24.95" customHeight="1">
      <c r="B264" s="87">
        <v>261</v>
      </c>
      <c r="C264" s="88">
        <f t="shared" si="8"/>
        <v>45623</v>
      </c>
      <c r="D264" s="108" t="str">
        <f t="shared" si="9"/>
        <v>ー</v>
      </c>
      <c r="E264" s="89"/>
      <c r="F264" s="90"/>
      <c r="G264" s="97">
        <f>IF(ISERROR(E264/(目標設定!$O$9/100*目標設定!$O$9/100)),,E264/(目標設定!$O$9/100*目標設定!$O$9/100))</f>
        <v>0</v>
      </c>
      <c r="H264" s="34" t="s">
        <v>24</v>
      </c>
      <c r="I264" s="34" t="s">
        <v>23</v>
      </c>
      <c r="J264" s="34" t="s">
        <v>43</v>
      </c>
      <c r="K264" s="34" t="s">
        <v>44</v>
      </c>
      <c r="L264" s="34" t="s">
        <v>45</v>
      </c>
      <c r="M264" s="96" t="s">
        <v>46</v>
      </c>
      <c r="N264" s="104" t="str">
        <f>IF($E264&lt;&gt;"",IF(目標設定!$O$7="男",((0.1238+(0.0481*$E264)+(0.0234*目標設定!$O$9)-(0.0138*目標設定!$O$5)-0.5473))*1000/4.186,IF(目標設定!$O$7="女",((0.1238+(0.0481*$E264)+(0.0234*目標設定!$O$9)-(0.0138*目標設定!$O$5)-1.0946))*1000/4.186,"error")),"ー")</f>
        <v>ー</v>
      </c>
      <c r="O264" s="35" t="str">
        <f>IF($E264&lt;&gt;"",$N264*(目標設定!$L$13/10)/4,"ー")</f>
        <v>ー</v>
      </c>
      <c r="P264" s="35" t="str">
        <f>IF($E264&lt;&gt;"",$N264*(目標設定!$N$13/10)/9,"ー")</f>
        <v>ー</v>
      </c>
      <c r="Q264" s="105" t="str">
        <f>IF($E264&lt;&gt;"",$N264*(目標設定!$P$13/10)/4,"ー")</f>
        <v>ー</v>
      </c>
      <c r="R264" s="99"/>
    </row>
    <row r="265" spans="2:18" ht="24.95" customHeight="1">
      <c r="B265" s="87">
        <v>262</v>
      </c>
      <c r="C265" s="88">
        <f t="shared" si="8"/>
        <v>45624</v>
      </c>
      <c r="D265" s="108" t="str">
        <f t="shared" si="9"/>
        <v>ー</v>
      </c>
      <c r="E265" s="89"/>
      <c r="F265" s="90"/>
      <c r="G265" s="97">
        <f>IF(ISERROR(E265/(目標設定!$O$9/100*目標設定!$O$9/100)),,E265/(目標設定!$O$9/100*目標設定!$O$9/100))</f>
        <v>0</v>
      </c>
      <c r="H265" s="34" t="s">
        <v>24</v>
      </c>
      <c r="I265" s="34" t="s">
        <v>23</v>
      </c>
      <c r="J265" s="34" t="s">
        <v>43</v>
      </c>
      <c r="K265" s="34" t="s">
        <v>44</v>
      </c>
      <c r="L265" s="34" t="s">
        <v>45</v>
      </c>
      <c r="M265" s="96" t="s">
        <v>46</v>
      </c>
      <c r="N265" s="104" t="str">
        <f>IF($E265&lt;&gt;"",IF(目標設定!$O$7="男",((0.1238+(0.0481*$E265)+(0.0234*目標設定!$O$9)-(0.0138*目標設定!$O$5)-0.5473))*1000/4.186,IF(目標設定!$O$7="女",((0.1238+(0.0481*$E265)+(0.0234*目標設定!$O$9)-(0.0138*目標設定!$O$5)-1.0946))*1000/4.186,"error")),"ー")</f>
        <v>ー</v>
      </c>
      <c r="O265" s="35" t="str">
        <f>IF($E265&lt;&gt;"",$N265*(目標設定!$L$13/10)/4,"ー")</f>
        <v>ー</v>
      </c>
      <c r="P265" s="35" t="str">
        <f>IF($E265&lt;&gt;"",$N265*(目標設定!$N$13/10)/9,"ー")</f>
        <v>ー</v>
      </c>
      <c r="Q265" s="105" t="str">
        <f>IF($E265&lt;&gt;"",$N265*(目標設定!$P$13/10)/4,"ー")</f>
        <v>ー</v>
      </c>
      <c r="R265" s="99"/>
    </row>
    <row r="266" spans="2:18" ht="24.95" customHeight="1">
      <c r="B266" s="87">
        <v>263</v>
      </c>
      <c r="C266" s="88">
        <f t="shared" si="8"/>
        <v>45625</v>
      </c>
      <c r="D266" s="108" t="str">
        <f t="shared" si="9"/>
        <v>ー</v>
      </c>
      <c r="E266" s="89"/>
      <c r="F266" s="90"/>
      <c r="G266" s="97">
        <f>IF(ISERROR(E266/(目標設定!$O$9/100*目標設定!$O$9/100)),,E266/(目標設定!$O$9/100*目標設定!$O$9/100))</f>
        <v>0</v>
      </c>
      <c r="H266" s="34" t="s">
        <v>24</v>
      </c>
      <c r="I266" s="34" t="s">
        <v>23</v>
      </c>
      <c r="J266" s="34" t="s">
        <v>43</v>
      </c>
      <c r="K266" s="34" t="s">
        <v>44</v>
      </c>
      <c r="L266" s="34" t="s">
        <v>45</v>
      </c>
      <c r="M266" s="96" t="s">
        <v>46</v>
      </c>
      <c r="N266" s="104" t="str">
        <f>IF($E266&lt;&gt;"",IF(目標設定!$O$7="男",((0.1238+(0.0481*$E266)+(0.0234*目標設定!$O$9)-(0.0138*目標設定!$O$5)-0.5473))*1000/4.186,IF(目標設定!$O$7="女",((0.1238+(0.0481*$E266)+(0.0234*目標設定!$O$9)-(0.0138*目標設定!$O$5)-1.0946))*1000/4.186,"error")),"ー")</f>
        <v>ー</v>
      </c>
      <c r="O266" s="35" t="str">
        <f>IF($E266&lt;&gt;"",$N266*(目標設定!$L$13/10)/4,"ー")</f>
        <v>ー</v>
      </c>
      <c r="P266" s="35" t="str">
        <f>IF($E266&lt;&gt;"",$N266*(目標設定!$N$13/10)/9,"ー")</f>
        <v>ー</v>
      </c>
      <c r="Q266" s="105" t="str">
        <f>IF($E266&lt;&gt;"",$N266*(目標設定!$P$13/10)/4,"ー")</f>
        <v>ー</v>
      </c>
      <c r="R266" s="99"/>
    </row>
    <row r="267" spans="2:18" ht="24.95" customHeight="1">
      <c r="B267" s="87">
        <v>264</v>
      </c>
      <c r="C267" s="88">
        <f t="shared" si="8"/>
        <v>45626</v>
      </c>
      <c r="D267" s="108" t="str">
        <f t="shared" si="9"/>
        <v>ー</v>
      </c>
      <c r="E267" s="89"/>
      <c r="F267" s="90"/>
      <c r="G267" s="97">
        <f>IF(ISERROR(E267/(目標設定!$O$9/100*目標設定!$O$9/100)),,E267/(目標設定!$O$9/100*目標設定!$O$9/100))</f>
        <v>0</v>
      </c>
      <c r="H267" s="34" t="s">
        <v>24</v>
      </c>
      <c r="I267" s="34" t="s">
        <v>23</v>
      </c>
      <c r="J267" s="34" t="s">
        <v>43</v>
      </c>
      <c r="K267" s="34" t="s">
        <v>44</v>
      </c>
      <c r="L267" s="34" t="s">
        <v>45</v>
      </c>
      <c r="M267" s="96" t="s">
        <v>46</v>
      </c>
      <c r="N267" s="104" t="str">
        <f>IF($E267&lt;&gt;"",IF(目標設定!$O$7="男",((0.1238+(0.0481*$E267)+(0.0234*目標設定!$O$9)-(0.0138*目標設定!$O$5)-0.5473))*1000/4.186,IF(目標設定!$O$7="女",((0.1238+(0.0481*$E267)+(0.0234*目標設定!$O$9)-(0.0138*目標設定!$O$5)-1.0946))*1000/4.186,"error")),"ー")</f>
        <v>ー</v>
      </c>
      <c r="O267" s="35" t="str">
        <f>IF($E267&lt;&gt;"",$N267*(目標設定!$L$13/10)/4,"ー")</f>
        <v>ー</v>
      </c>
      <c r="P267" s="35" t="str">
        <f>IF($E267&lt;&gt;"",$N267*(目標設定!$N$13/10)/9,"ー")</f>
        <v>ー</v>
      </c>
      <c r="Q267" s="105" t="str">
        <f>IF($E267&lt;&gt;"",$N267*(目標設定!$P$13/10)/4,"ー")</f>
        <v>ー</v>
      </c>
      <c r="R267" s="99"/>
    </row>
    <row r="268" spans="2:18" ht="24.95" customHeight="1">
      <c r="B268" s="87">
        <v>265</v>
      </c>
      <c r="C268" s="88">
        <f t="shared" si="8"/>
        <v>45627</v>
      </c>
      <c r="D268" s="108" t="str">
        <f t="shared" si="9"/>
        <v>ー</v>
      </c>
      <c r="E268" s="89"/>
      <c r="F268" s="90"/>
      <c r="G268" s="97">
        <f>IF(ISERROR(E268/(目標設定!$O$9/100*目標設定!$O$9/100)),,E268/(目標設定!$O$9/100*目標設定!$O$9/100))</f>
        <v>0</v>
      </c>
      <c r="H268" s="34" t="s">
        <v>24</v>
      </c>
      <c r="I268" s="34" t="s">
        <v>23</v>
      </c>
      <c r="J268" s="34" t="s">
        <v>43</v>
      </c>
      <c r="K268" s="34" t="s">
        <v>44</v>
      </c>
      <c r="L268" s="34" t="s">
        <v>45</v>
      </c>
      <c r="M268" s="96" t="s">
        <v>46</v>
      </c>
      <c r="N268" s="104" t="str">
        <f>IF($E268&lt;&gt;"",IF(目標設定!$O$7="男",((0.1238+(0.0481*$E268)+(0.0234*目標設定!$O$9)-(0.0138*目標設定!$O$5)-0.5473))*1000/4.186,IF(目標設定!$O$7="女",((0.1238+(0.0481*$E268)+(0.0234*目標設定!$O$9)-(0.0138*目標設定!$O$5)-1.0946))*1000/4.186,"error")),"ー")</f>
        <v>ー</v>
      </c>
      <c r="O268" s="35" t="str">
        <f>IF($E268&lt;&gt;"",$N268*(目標設定!$L$13/10)/4,"ー")</f>
        <v>ー</v>
      </c>
      <c r="P268" s="35" t="str">
        <f>IF($E268&lt;&gt;"",$N268*(目標設定!$N$13/10)/9,"ー")</f>
        <v>ー</v>
      </c>
      <c r="Q268" s="105" t="str">
        <f>IF($E268&lt;&gt;"",$N268*(目標設定!$P$13/10)/4,"ー")</f>
        <v>ー</v>
      </c>
      <c r="R268" s="99"/>
    </row>
    <row r="269" spans="2:18" ht="24.95" customHeight="1">
      <c r="B269" s="87">
        <v>266</v>
      </c>
      <c r="C269" s="88">
        <f t="shared" si="8"/>
        <v>45628</v>
      </c>
      <c r="D269" s="108" t="str">
        <f t="shared" si="9"/>
        <v>ー</v>
      </c>
      <c r="E269" s="89"/>
      <c r="F269" s="90"/>
      <c r="G269" s="97">
        <f>IF(ISERROR(E269/(目標設定!$O$9/100*目標設定!$O$9/100)),,E269/(目標設定!$O$9/100*目標設定!$O$9/100))</f>
        <v>0</v>
      </c>
      <c r="H269" s="34" t="s">
        <v>24</v>
      </c>
      <c r="I269" s="34" t="s">
        <v>23</v>
      </c>
      <c r="J269" s="34" t="s">
        <v>43</v>
      </c>
      <c r="K269" s="34" t="s">
        <v>44</v>
      </c>
      <c r="L269" s="34" t="s">
        <v>45</v>
      </c>
      <c r="M269" s="96" t="s">
        <v>46</v>
      </c>
      <c r="N269" s="104" t="str">
        <f>IF($E269&lt;&gt;"",IF(目標設定!$O$7="男",((0.1238+(0.0481*$E269)+(0.0234*目標設定!$O$9)-(0.0138*目標設定!$O$5)-0.5473))*1000/4.186,IF(目標設定!$O$7="女",((0.1238+(0.0481*$E269)+(0.0234*目標設定!$O$9)-(0.0138*目標設定!$O$5)-1.0946))*1000/4.186,"error")),"ー")</f>
        <v>ー</v>
      </c>
      <c r="O269" s="35" t="str">
        <f>IF($E269&lt;&gt;"",$N269*(目標設定!$L$13/10)/4,"ー")</f>
        <v>ー</v>
      </c>
      <c r="P269" s="35" t="str">
        <f>IF($E269&lt;&gt;"",$N269*(目標設定!$N$13/10)/9,"ー")</f>
        <v>ー</v>
      </c>
      <c r="Q269" s="105" t="str">
        <f>IF($E269&lt;&gt;"",$N269*(目標設定!$P$13/10)/4,"ー")</f>
        <v>ー</v>
      </c>
      <c r="R269" s="99"/>
    </row>
    <row r="270" spans="2:18" ht="24.95" customHeight="1">
      <c r="B270" s="87">
        <v>267</v>
      </c>
      <c r="C270" s="88">
        <f t="shared" si="8"/>
        <v>45629</v>
      </c>
      <c r="D270" s="108" t="str">
        <f t="shared" si="9"/>
        <v>ー</v>
      </c>
      <c r="E270" s="89"/>
      <c r="F270" s="90"/>
      <c r="G270" s="97">
        <f>IF(ISERROR(E270/(目標設定!$O$9/100*目標設定!$O$9/100)),,E270/(目標設定!$O$9/100*目標設定!$O$9/100))</f>
        <v>0</v>
      </c>
      <c r="H270" s="34" t="s">
        <v>24</v>
      </c>
      <c r="I270" s="34" t="s">
        <v>23</v>
      </c>
      <c r="J270" s="34" t="s">
        <v>43</v>
      </c>
      <c r="K270" s="34" t="s">
        <v>44</v>
      </c>
      <c r="L270" s="34" t="s">
        <v>45</v>
      </c>
      <c r="M270" s="96" t="s">
        <v>46</v>
      </c>
      <c r="N270" s="104" t="str">
        <f>IF($E270&lt;&gt;"",IF(目標設定!$O$7="男",((0.1238+(0.0481*$E270)+(0.0234*目標設定!$O$9)-(0.0138*目標設定!$O$5)-0.5473))*1000/4.186,IF(目標設定!$O$7="女",((0.1238+(0.0481*$E270)+(0.0234*目標設定!$O$9)-(0.0138*目標設定!$O$5)-1.0946))*1000/4.186,"error")),"ー")</f>
        <v>ー</v>
      </c>
      <c r="O270" s="35" t="str">
        <f>IF($E270&lt;&gt;"",$N270*(目標設定!$L$13/10)/4,"ー")</f>
        <v>ー</v>
      </c>
      <c r="P270" s="35" t="str">
        <f>IF($E270&lt;&gt;"",$N270*(目標設定!$N$13/10)/9,"ー")</f>
        <v>ー</v>
      </c>
      <c r="Q270" s="105" t="str">
        <f>IF($E270&lt;&gt;"",$N270*(目標設定!$P$13/10)/4,"ー")</f>
        <v>ー</v>
      </c>
      <c r="R270" s="99"/>
    </row>
    <row r="271" spans="2:18" ht="24.95" customHeight="1">
      <c r="B271" s="87">
        <v>268</v>
      </c>
      <c r="C271" s="88">
        <f t="shared" si="8"/>
        <v>45630</v>
      </c>
      <c r="D271" s="108" t="str">
        <f t="shared" si="9"/>
        <v>ー</v>
      </c>
      <c r="E271" s="89"/>
      <c r="F271" s="90"/>
      <c r="G271" s="97">
        <f>IF(ISERROR(E271/(目標設定!$O$9/100*目標設定!$O$9/100)),,E271/(目標設定!$O$9/100*目標設定!$O$9/100))</f>
        <v>0</v>
      </c>
      <c r="H271" s="34" t="s">
        <v>24</v>
      </c>
      <c r="I271" s="34" t="s">
        <v>23</v>
      </c>
      <c r="J271" s="34" t="s">
        <v>43</v>
      </c>
      <c r="K271" s="34" t="s">
        <v>44</v>
      </c>
      <c r="L271" s="34" t="s">
        <v>45</v>
      </c>
      <c r="M271" s="96" t="s">
        <v>46</v>
      </c>
      <c r="N271" s="104" t="str">
        <f>IF($E271&lt;&gt;"",IF(目標設定!$O$7="男",((0.1238+(0.0481*$E271)+(0.0234*目標設定!$O$9)-(0.0138*目標設定!$O$5)-0.5473))*1000/4.186,IF(目標設定!$O$7="女",((0.1238+(0.0481*$E271)+(0.0234*目標設定!$O$9)-(0.0138*目標設定!$O$5)-1.0946))*1000/4.186,"error")),"ー")</f>
        <v>ー</v>
      </c>
      <c r="O271" s="35" t="str">
        <f>IF($E271&lt;&gt;"",$N271*(目標設定!$L$13/10)/4,"ー")</f>
        <v>ー</v>
      </c>
      <c r="P271" s="35" t="str">
        <f>IF($E271&lt;&gt;"",$N271*(目標設定!$N$13/10)/9,"ー")</f>
        <v>ー</v>
      </c>
      <c r="Q271" s="105" t="str">
        <f>IF($E271&lt;&gt;"",$N271*(目標設定!$P$13/10)/4,"ー")</f>
        <v>ー</v>
      </c>
      <c r="R271" s="99"/>
    </row>
    <row r="272" spans="2:18" ht="24.95" customHeight="1">
      <c r="B272" s="87">
        <v>269</v>
      </c>
      <c r="C272" s="88">
        <f t="shared" si="8"/>
        <v>45631</v>
      </c>
      <c r="D272" s="108" t="str">
        <f t="shared" si="9"/>
        <v>ー</v>
      </c>
      <c r="E272" s="89"/>
      <c r="F272" s="90"/>
      <c r="G272" s="97">
        <f>IF(ISERROR(E272/(目標設定!$O$9/100*目標設定!$O$9/100)),,E272/(目標設定!$O$9/100*目標設定!$O$9/100))</f>
        <v>0</v>
      </c>
      <c r="H272" s="34" t="s">
        <v>24</v>
      </c>
      <c r="I272" s="34" t="s">
        <v>23</v>
      </c>
      <c r="J272" s="34" t="s">
        <v>43</v>
      </c>
      <c r="K272" s="34" t="s">
        <v>44</v>
      </c>
      <c r="L272" s="34" t="s">
        <v>45</v>
      </c>
      <c r="M272" s="96" t="s">
        <v>46</v>
      </c>
      <c r="N272" s="104" t="str">
        <f>IF($E272&lt;&gt;"",IF(目標設定!$O$7="男",((0.1238+(0.0481*$E272)+(0.0234*目標設定!$O$9)-(0.0138*目標設定!$O$5)-0.5473))*1000/4.186,IF(目標設定!$O$7="女",((0.1238+(0.0481*$E272)+(0.0234*目標設定!$O$9)-(0.0138*目標設定!$O$5)-1.0946))*1000/4.186,"error")),"ー")</f>
        <v>ー</v>
      </c>
      <c r="O272" s="35" t="str">
        <f>IF($E272&lt;&gt;"",$N272*(目標設定!$L$13/10)/4,"ー")</f>
        <v>ー</v>
      </c>
      <c r="P272" s="35" t="str">
        <f>IF($E272&lt;&gt;"",$N272*(目標設定!$N$13/10)/9,"ー")</f>
        <v>ー</v>
      </c>
      <c r="Q272" s="105" t="str">
        <f>IF($E272&lt;&gt;"",$N272*(目標設定!$P$13/10)/4,"ー")</f>
        <v>ー</v>
      </c>
      <c r="R272" s="99"/>
    </row>
    <row r="273" spans="2:18" ht="24.95" customHeight="1">
      <c r="B273" s="87">
        <v>270</v>
      </c>
      <c r="C273" s="88">
        <f t="shared" si="8"/>
        <v>45632</v>
      </c>
      <c r="D273" s="108" t="str">
        <f t="shared" si="9"/>
        <v>ー</v>
      </c>
      <c r="E273" s="89"/>
      <c r="F273" s="90"/>
      <c r="G273" s="97">
        <f>IF(ISERROR(E273/(目標設定!$O$9/100*目標設定!$O$9/100)),,E273/(目標設定!$O$9/100*目標設定!$O$9/100))</f>
        <v>0</v>
      </c>
      <c r="H273" s="34" t="s">
        <v>24</v>
      </c>
      <c r="I273" s="34" t="s">
        <v>23</v>
      </c>
      <c r="J273" s="34" t="s">
        <v>43</v>
      </c>
      <c r="K273" s="34" t="s">
        <v>44</v>
      </c>
      <c r="L273" s="34" t="s">
        <v>45</v>
      </c>
      <c r="M273" s="96" t="s">
        <v>46</v>
      </c>
      <c r="N273" s="104" t="str">
        <f>IF($E273&lt;&gt;"",IF(目標設定!$O$7="男",((0.1238+(0.0481*$E273)+(0.0234*目標設定!$O$9)-(0.0138*目標設定!$O$5)-0.5473))*1000/4.186,IF(目標設定!$O$7="女",((0.1238+(0.0481*$E273)+(0.0234*目標設定!$O$9)-(0.0138*目標設定!$O$5)-1.0946))*1000/4.186,"error")),"ー")</f>
        <v>ー</v>
      </c>
      <c r="O273" s="35" t="str">
        <f>IF($E273&lt;&gt;"",$N273*(目標設定!$L$13/10)/4,"ー")</f>
        <v>ー</v>
      </c>
      <c r="P273" s="35" t="str">
        <f>IF($E273&lt;&gt;"",$N273*(目標設定!$N$13/10)/9,"ー")</f>
        <v>ー</v>
      </c>
      <c r="Q273" s="105" t="str">
        <f>IF($E273&lt;&gt;"",$N273*(目標設定!$P$13/10)/4,"ー")</f>
        <v>ー</v>
      </c>
      <c r="R273" s="99"/>
    </row>
    <row r="274" spans="2:18" ht="24.95" customHeight="1">
      <c r="B274" s="87">
        <v>271</v>
      </c>
      <c r="C274" s="88">
        <f t="shared" si="8"/>
        <v>45633</v>
      </c>
      <c r="D274" s="108" t="str">
        <f t="shared" si="9"/>
        <v>ー</v>
      </c>
      <c r="E274" s="89"/>
      <c r="F274" s="90"/>
      <c r="G274" s="97">
        <f>IF(ISERROR(E274/(目標設定!$O$9/100*目標設定!$O$9/100)),,E274/(目標設定!$O$9/100*目標設定!$O$9/100))</f>
        <v>0</v>
      </c>
      <c r="H274" s="34" t="s">
        <v>24</v>
      </c>
      <c r="I274" s="34" t="s">
        <v>23</v>
      </c>
      <c r="J274" s="34" t="s">
        <v>43</v>
      </c>
      <c r="K274" s="34" t="s">
        <v>44</v>
      </c>
      <c r="L274" s="34" t="s">
        <v>45</v>
      </c>
      <c r="M274" s="96" t="s">
        <v>46</v>
      </c>
      <c r="N274" s="104" t="str">
        <f>IF($E274&lt;&gt;"",IF(目標設定!$O$7="男",((0.1238+(0.0481*$E274)+(0.0234*目標設定!$O$9)-(0.0138*目標設定!$O$5)-0.5473))*1000/4.186,IF(目標設定!$O$7="女",((0.1238+(0.0481*$E274)+(0.0234*目標設定!$O$9)-(0.0138*目標設定!$O$5)-1.0946))*1000/4.186,"error")),"ー")</f>
        <v>ー</v>
      </c>
      <c r="O274" s="35" t="str">
        <f>IF($E274&lt;&gt;"",$N274*(目標設定!$L$13/10)/4,"ー")</f>
        <v>ー</v>
      </c>
      <c r="P274" s="35" t="str">
        <f>IF($E274&lt;&gt;"",$N274*(目標設定!$N$13/10)/9,"ー")</f>
        <v>ー</v>
      </c>
      <c r="Q274" s="105" t="str">
        <f>IF($E274&lt;&gt;"",$N274*(目標設定!$P$13/10)/4,"ー")</f>
        <v>ー</v>
      </c>
      <c r="R274" s="99"/>
    </row>
    <row r="275" spans="2:18" ht="24.95" customHeight="1">
      <c r="B275" s="87">
        <v>272</v>
      </c>
      <c r="C275" s="88">
        <f t="shared" si="8"/>
        <v>45634</v>
      </c>
      <c r="D275" s="108" t="str">
        <f t="shared" si="9"/>
        <v>ー</v>
      </c>
      <c r="E275" s="89"/>
      <c r="F275" s="90"/>
      <c r="G275" s="97">
        <f>IF(ISERROR(E275/(目標設定!$O$9/100*目標設定!$O$9/100)),,E275/(目標設定!$O$9/100*目標設定!$O$9/100))</f>
        <v>0</v>
      </c>
      <c r="H275" s="34" t="s">
        <v>24</v>
      </c>
      <c r="I275" s="34" t="s">
        <v>23</v>
      </c>
      <c r="J275" s="34" t="s">
        <v>43</v>
      </c>
      <c r="K275" s="34" t="s">
        <v>44</v>
      </c>
      <c r="L275" s="34" t="s">
        <v>45</v>
      </c>
      <c r="M275" s="96" t="s">
        <v>46</v>
      </c>
      <c r="N275" s="104" t="str">
        <f>IF($E275&lt;&gt;"",IF(目標設定!$O$7="男",((0.1238+(0.0481*$E275)+(0.0234*目標設定!$O$9)-(0.0138*目標設定!$O$5)-0.5473))*1000/4.186,IF(目標設定!$O$7="女",((0.1238+(0.0481*$E275)+(0.0234*目標設定!$O$9)-(0.0138*目標設定!$O$5)-1.0946))*1000/4.186,"error")),"ー")</f>
        <v>ー</v>
      </c>
      <c r="O275" s="35" t="str">
        <f>IF($E275&lt;&gt;"",$N275*(目標設定!$L$13/10)/4,"ー")</f>
        <v>ー</v>
      </c>
      <c r="P275" s="35" t="str">
        <f>IF($E275&lt;&gt;"",$N275*(目標設定!$N$13/10)/9,"ー")</f>
        <v>ー</v>
      </c>
      <c r="Q275" s="105" t="str">
        <f>IF($E275&lt;&gt;"",$N275*(目標設定!$P$13/10)/4,"ー")</f>
        <v>ー</v>
      </c>
      <c r="R275" s="99"/>
    </row>
    <row r="276" spans="2:18" ht="24.95" customHeight="1">
      <c r="B276" s="87">
        <v>273</v>
      </c>
      <c r="C276" s="88">
        <f t="shared" si="8"/>
        <v>45635</v>
      </c>
      <c r="D276" s="108" t="str">
        <f t="shared" si="9"/>
        <v>ー</v>
      </c>
      <c r="E276" s="89"/>
      <c r="F276" s="90"/>
      <c r="G276" s="97">
        <f>IF(ISERROR(E276/(目標設定!$O$9/100*目標設定!$O$9/100)),,E276/(目標設定!$O$9/100*目標設定!$O$9/100))</f>
        <v>0</v>
      </c>
      <c r="H276" s="34" t="s">
        <v>24</v>
      </c>
      <c r="I276" s="34" t="s">
        <v>23</v>
      </c>
      <c r="J276" s="34" t="s">
        <v>43</v>
      </c>
      <c r="K276" s="34" t="s">
        <v>44</v>
      </c>
      <c r="L276" s="34" t="s">
        <v>45</v>
      </c>
      <c r="M276" s="96" t="s">
        <v>46</v>
      </c>
      <c r="N276" s="104" t="str">
        <f>IF($E276&lt;&gt;"",IF(目標設定!$O$7="男",((0.1238+(0.0481*$E276)+(0.0234*目標設定!$O$9)-(0.0138*目標設定!$O$5)-0.5473))*1000/4.186,IF(目標設定!$O$7="女",((0.1238+(0.0481*$E276)+(0.0234*目標設定!$O$9)-(0.0138*目標設定!$O$5)-1.0946))*1000/4.186,"error")),"ー")</f>
        <v>ー</v>
      </c>
      <c r="O276" s="35" t="str">
        <f>IF($E276&lt;&gt;"",$N276*(目標設定!$L$13/10)/4,"ー")</f>
        <v>ー</v>
      </c>
      <c r="P276" s="35" t="str">
        <f>IF($E276&lt;&gt;"",$N276*(目標設定!$N$13/10)/9,"ー")</f>
        <v>ー</v>
      </c>
      <c r="Q276" s="105" t="str">
        <f>IF($E276&lt;&gt;"",$N276*(目標設定!$P$13/10)/4,"ー")</f>
        <v>ー</v>
      </c>
      <c r="R276" s="99"/>
    </row>
    <row r="277" spans="2:18" ht="24.95" customHeight="1">
      <c r="B277" s="87">
        <v>274</v>
      </c>
      <c r="C277" s="88">
        <f t="shared" si="8"/>
        <v>45636</v>
      </c>
      <c r="D277" s="108" t="str">
        <f t="shared" si="9"/>
        <v>ー</v>
      </c>
      <c r="E277" s="89"/>
      <c r="F277" s="90"/>
      <c r="G277" s="97">
        <f>IF(ISERROR(E277/(目標設定!$O$9/100*目標設定!$O$9/100)),,E277/(目標設定!$O$9/100*目標設定!$O$9/100))</f>
        <v>0</v>
      </c>
      <c r="H277" s="34" t="s">
        <v>24</v>
      </c>
      <c r="I277" s="34" t="s">
        <v>23</v>
      </c>
      <c r="J277" s="34" t="s">
        <v>43</v>
      </c>
      <c r="K277" s="34" t="s">
        <v>44</v>
      </c>
      <c r="L277" s="34" t="s">
        <v>45</v>
      </c>
      <c r="M277" s="96" t="s">
        <v>46</v>
      </c>
      <c r="N277" s="104" t="str">
        <f>IF($E277&lt;&gt;"",IF(目標設定!$O$7="男",((0.1238+(0.0481*$E277)+(0.0234*目標設定!$O$9)-(0.0138*目標設定!$O$5)-0.5473))*1000/4.186,IF(目標設定!$O$7="女",((0.1238+(0.0481*$E277)+(0.0234*目標設定!$O$9)-(0.0138*目標設定!$O$5)-1.0946))*1000/4.186,"error")),"ー")</f>
        <v>ー</v>
      </c>
      <c r="O277" s="35" t="str">
        <f>IF($E277&lt;&gt;"",$N277*(目標設定!$L$13/10)/4,"ー")</f>
        <v>ー</v>
      </c>
      <c r="P277" s="35" t="str">
        <f>IF($E277&lt;&gt;"",$N277*(目標設定!$N$13/10)/9,"ー")</f>
        <v>ー</v>
      </c>
      <c r="Q277" s="105" t="str">
        <f>IF($E277&lt;&gt;"",$N277*(目標設定!$P$13/10)/4,"ー")</f>
        <v>ー</v>
      </c>
      <c r="R277" s="99"/>
    </row>
    <row r="278" spans="2:18" ht="24.95" customHeight="1">
      <c r="B278" s="87">
        <v>275</v>
      </c>
      <c r="C278" s="88">
        <f t="shared" si="8"/>
        <v>45637</v>
      </c>
      <c r="D278" s="108" t="str">
        <f t="shared" si="9"/>
        <v>ー</v>
      </c>
      <c r="E278" s="89"/>
      <c r="F278" s="90"/>
      <c r="G278" s="97">
        <f>IF(ISERROR(E278/(目標設定!$O$9/100*目標設定!$O$9/100)),,E278/(目標設定!$O$9/100*目標設定!$O$9/100))</f>
        <v>0</v>
      </c>
      <c r="H278" s="34" t="s">
        <v>24</v>
      </c>
      <c r="I278" s="34" t="s">
        <v>23</v>
      </c>
      <c r="J278" s="34" t="s">
        <v>43</v>
      </c>
      <c r="K278" s="34" t="s">
        <v>44</v>
      </c>
      <c r="L278" s="34" t="s">
        <v>45</v>
      </c>
      <c r="M278" s="96" t="s">
        <v>46</v>
      </c>
      <c r="N278" s="104" t="str">
        <f>IF($E278&lt;&gt;"",IF(目標設定!$O$7="男",((0.1238+(0.0481*$E278)+(0.0234*目標設定!$O$9)-(0.0138*目標設定!$O$5)-0.5473))*1000/4.186,IF(目標設定!$O$7="女",((0.1238+(0.0481*$E278)+(0.0234*目標設定!$O$9)-(0.0138*目標設定!$O$5)-1.0946))*1000/4.186,"error")),"ー")</f>
        <v>ー</v>
      </c>
      <c r="O278" s="35" t="str">
        <f>IF($E278&lt;&gt;"",$N278*(目標設定!$L$13/10)/4,"ー")</f>
        <v>ー</v>
      </c>
      <c r="P278" s="35" t="str">
        <f>IF($E278&lt;&gt;"",$N278*(目標設定!$N$13/10)/9,"ー")</f>
        <v>ー</v>
      </c>
      <c r="Q278" s="105" t="str">
        <f>IF($E278&lt;&gt;"",$N278*(目標設定!$P$13/10)/4,"ー")</f>
        <v>ー</v>
      </c>
      <c r="R278" s="99"/>
    </row>
    <row r="279" spans="2:18" ht="24.95" customHeight="1">
      <c r="B279" s="87">
        <v>276</v>
      </c>
      <c r="C279" s="88">
        <f t="shared" si="8"/>
        <v>45638</v>
      </c>
      <c r="D279" s="108" t="str">
        <f t="shared" si="9"/>
        <v>ー</v>
      </c>
      <c r="E279" s="89"/>
      <c r="F279" s="90"/>
      <c r="G279" s="97">
        <f>IF(ISERROR(E279/(目標設定!$O$9/100*目標設定!$O$9/100)),,E279/(目標設定!$O$9/100*目標設定!$O$9/100))</f>
        <v>0</v>
      </c>
      <c r="H279" s="34" t="s">
        <v>24</v>
      </c>
      <c r="I279" s="34" t="s">
        <v>23</v>
      </c>
      <c r="J279" s="34" t="s">
        <v>43</v>
      </c>
      <c r="K279" s="34" t="s">
        <v>44</v>
      </c>
      <c r="L279" s="34" t="s">
        <v>45</v>
      </c>
      <c r="M279" s="96" t="s">
        <v>46</v>
      </c>
      <c r="N279" s="104" t="str">
        <f>IF($E279&lt;&gt;"",IF(目標設定!$O$7="男",((0.1238+(0.0481*$E279)+(0.0234*目標設定!$O$9)-(0.0138*目標設定!$O$5)-0.5473))*1000/4.186,IF(目標設定!$O$7="女",((0.1238+(0.0481*$E279)+(0.0234*目標設定!$O$9)-(0.0138*目標設定!$O$5)-1.0946))*1000/4.186,"error")),"ー")</f>
        <v>ー</v>
      </c>
      <c r="O279" s="35" t="str">
        <f>IF($E279&lt;&gt;"",$N279*(目標設定!$L$13/10)/4,"ー")</f>
        <v>ー</v>
      </c>
      <c r="P279" s="35" t="str">
        <f>IF($E279&lt;&gt;"",$N279*(目標設定!$N$13/10)/9,"ー")</f>
        <v>ー</v>
      </c>
      <c r="Q279" s="105" t="str">
        <f>IF($E279&lt;&gt;"",$N279*(目標設定!$P$13/10)/4,"ー")</f>
        <v>ー</v>
      </c>
      <c r="R279" s="99"/>
    </row>
    <row r="280" spans="2:18" ht="24.95" customHeight="1">
      <c r="B280" s="87">
        <v>277</v>
      </c>
      <c r="C280" s="88">
        <f t="shared" si="8"/>
        <v>45639</v>
      </c>
      <c r="D280" s="108" t="str">
        <f t="shared" si="9"/>
        <v>ー</v>
      </c>
      <c r="E280" s="89"/>
      <c r="F280" s="90"/>
      <c r="G280" s="97">
        <f>IF(ISERROR(E280/(目標設定!$O$9/100*目標設定!$O$9/100)),,E280/(目標設定!$O$9/100*目標設定!$O$9/100))</f>
        <v>0</v>
      </c>
      <c r="H280" s="34" t="s">
        <v>24</v>
      </c>
      <c r="I280" s="34" t="s">
        <v>23</v>
      </c>
      <c r="J280" s="34" t="s">
        <v>43</v>
      </c>
      <c r="K280" s="34" t="s">
        <v>44</v>
      </c>
      <c r="L280" s="34" t="s">
        <v>45</v>
      </c>
      <c r="M280" s="96" t="s">
        <v>46</v>
      </c>
      <c r="N280" s="104" t="str">
        <f>IF($E280&lt;&gt;"",IF(目標設定!$O$7="男",((0.1238+(0.0481*$E280)+(0.0234*目標設定!$O$9)-(0.0138*目標設定!$O$5)-0.5473))*1000/4.186,IF(目標設定!$O$7="女",((0.1238+(0.0481*$E280)+(0.0234*目標設定!$O$9)-(0.0138*目標設定!$O$5)-1.0946))*1000/4.186,"error")),"ー")</f>
        <v>ー</v>
      </c>
      <c r="O280" s="35" t="str">
        <f>IF($E280&lt;&gt;"",$N280*(目標設定!$L$13/10)/4,"ー")</f>
        <v>ー</v>
      </c>
      <c r="P280" s="35" t="str">
        <f>IF($E280&lt;&gt;"",$N280*(目標設定!$N$13/10)/9,"ー")</f>
        <v>ー</v>
      </c>
      <c r="Q280" s="105" t="str">
        <f>IF($E280&lt;&gt;"",$N280*(目標設定!$P$13/10)/4,"ー")</f>
        <v>ー</v>
      </c>
      <c r="R280" s="99"/>
    </row>
    <row r="281" spans="2:18" ht="24.95" customHeight="1">
      <c r="B281" s="87">
        <v>278</v>
      </c>
      <c r="C281" s="88">
        <f t="shared" si="8"/>
        <v>45640</v>
      </c>
      <c r="D281" s="108" t="str">
        <f t="shared" si="9"/>
        <v>ー</v>
      </c>
      <c r="E281" s="89"/>
      <c r="F281" s="90"/>
      <c r="G281" s="97">
        <f>IF(ISERROR(E281/(目標設定!$O$9/100*目標設定!$O$9/100)),,E281/(目標設定!$O$9/100*目標設定!$O$9/100))</f>
        <v>0</v>
      </c>
      <c r="H281" s="34" t="s">
        <v>24</v>
      </c>
      <c r="I281" s="34" t="s">
        <v>23</v>
      </c>
      <c r="J281" s="34" t="s">
        <v>43</v>
      </c>
      <c r="K281" s="34" t="s">
        <v>44</v>
      </c>
      <c r="L281" s="34" t="s">
        <v>45</v>
      </c>
      <c r="M281" s="96" t="s">
        <v>46</v>
      </c>
      <c r="N281" s="104" t="str">
        <f>IF($E281&lt;&gt;"",IF(目標設定!$O$7="男",((0.1238+(0.0481*$E281)+(0.0234*目標設定!$O$9)-(0.0138*目標設定!$O$5)-0.5473))*1000/4.186,IF(目標設定!$O$7="女",((0.1238+(0.0481*$E281)+(0.0234*目標設定!$O$9)-(0.0138*目標設定!$O$5)-1.0946))*1000/4.186,"error")),"ー")</f>
        <v>ー</v>
      </c>
      <c r="O281" s="35" t="str">
        <f>IF($E281&lt;&gt;"",$N281*(目標設定!$L$13/10)/4,"ー")</f>
        <v>ー</v>
      </c>
      <c r="P281" s="35" t="str">
        <f>IF($E281&lt;&gt;"",$N281*(目標設定!$N$13/10)/9,"ー")</f>
        <v>ー</v>
      </c>
      <c r="Q281" s="105" t="str">
        <f>IF($E281&lt;&gt;"",$N281*(目標設定!$P$13/10)/4,"ー")</f>
        <v>ー</v>
      </c>
      <c r="R281" s="99"/>
    </row>
    <row r="282" spans="2:18" ht="24.95" customHeight="1">
      <c r="B282" s="87">
        <v>279</v>
      </c>
      <c r="C282" s="88">
        <f t="shared" si="8"/>
        <v>45641</v>
      </c>
      <c r="D282" s="108" t="str">
        <f t="shared" si="9"/>
        <v>ー</v>
      </c>
      <c r="E282" s="89"/>
      <c r="F282" s="90"/>
      <c r="G282" s="97">
        <f>IF(ISERROR(E282/(目標設定!$O$9/100*目標設定!$O$9/100)),,E282/(目標設定!$O$9/100*目標設定!$O$9/100))</f>
        <v>0</v>
      </c>
      <c r="H282" s="34" t="s">
        <v>24</v>
      </c>
      <c r="I282" s="34" t="s">
        <v>23</v>
      </c>
      <c r="J282" s="34" t="s">
        <v>43</v>
      </c>
      <c r="K282" s="34" t="s">
        <v>44</v>
      </c>
      <c r="L282" s="34" t="s">
        <v>45</v>
      </c>
      <c r="M282" s="96" t="s">
        <v>46</v>
      </c>
      <c r="N282" s="104" t="str">
        <f>IF($E282&lt;&gt;"",IF(目標設定!$O$7="男",((0.1238+(0.0481*$E282)+(0.0234*目標設定!$O$9)-(0.0138*目標設定!$O$5)-0.5473))*1000/4.186,IF(目標設定!$O$7="女",((0.1238+(0.0481*$E282)+(0.0234*目標設定!$O$9)-(0.0138*目標設定!$O$5)-1.0946))*1000/4.186,"error")),"ー")</f>
        <v>ー</v>
      </c>
      <c r="O282" s="35" t="str">
        <f>IF($E282&lt;&gt;"",$N282*(目標設定!$L$13/10)/4,"ー")</f>
        <v>ー</v>
      </c>
      <c r="P282" s="35" t="str">
        <f>IF($E282&lt;&gt;"",$N282*(目標設定!$N$13/10)/9,"ー")</f>
        <v>ー</v>
      </c>
      <c r="Q282" s="105" t="str">
        <f>IF($E282&lt;&gt;"",$N282*(目標設定!$P$13/10)/4,"ー")</f>
        <v>ー</v>
      </c>
      <c r="R282" s="99"/>
    </row>
    <row r="283" spans="2:18" ht="24.95" customHeight="1">
      <c r="B283" s="87">
        <v>280</v>
      </c>
      <c r="C283" s="88">
        <f t="shared" si="8"/>
        <v>45642</v>
      </c>
      <c r="D283" s="108" t="str">
        <f t="shared" si="9"/>
        <v>ー</v>
      </c>
      <c r="E283" s="89"/>
      <c r="F283" s="90"/>
      <c r="G283" s="97">
        <f>IF(ISERROR(E283/(目標設定!$O$9/100*目標設定!$O$9/100)),,E283/(目標設定!$O$9/100*目標設定!$O$9/100))</f>
        <v>0</v>
      </c>
      <c r="H283" s="34" t="s">
        <v>24</v>
      </c>
      <c r="I283" s="34" t="s">
        <v>23</v>
      </c>
      <c r="J283" s="34" t="s">
        <v>43</v>
      </c>
      <c r="K283" s="34" t="s">
        <v>44</v>
      </c>
      <c r="L283" s="34" t="s">
        <v>45</v>
      </c>
      <c r="M283" s="96" t="s">
        <v>46</v>
      </c>
      <c r="N283" s="104" t="str">
        <f>IF($E283&lt;&gt;"",IF(目標設定!$O$7="男",((0.1238+(0.0481*$E283)+(0.0234*目標設定!$O$9)-(0.0138*目標設定!$O$5)-0.5473))*1000/4.186,IF(目標設定!$O$7="女",((0.1238+(0.0481*$E283)+(0.0234*目標設定!$O$9)-(0.0138*目標設定!$O$5)-1.0946))*1000/4.186,"error")),"ー")</f>
        <v>ー</v>
      </c>
      <c r="O283" s="35" t="str">
        <f>IF($E283&lt;&gt;"",$N283*(目標設定!$L$13/10)/4,"ー")</f>
        <v>ー</v>
      </c>
      <c r="P283" s="35" t="str">
        <f>IF($E283&lt;&gt;"",$N283*(目標設定!$N$13/10)/9,"ー")</f>
        <v>ー</v>
      </c>
      <c r="Q283" s="105" t="str">
        <f>IF($E283&lt;&gt;"",$N283*(目標設定!$P$13/10)/4,"ー")</f>
        <v>ー</v>
      </c>
      <c r="R283" s="99"/>
    </row>
    <row r="284" spans="2:18" ht="24.95" customHeight="1">
      <c r="B284" s="87">
        <v>281</v>
      </c>
      <c r="C284" s="88">
        <f t="shared" si="8"/>
        <v>45643</v>
      </c>
      <c r="D284" s="108" t="str">
        <f t="shared" si="9"/>
        <v>ー</v>
      </c>
      <c r="E284" s="89"/>
      <c r="F284" s="90"/>
      <c r="G284" s="97">
        <f>IF(ISERROR(E284/(目標設定!$O$9/100*目標設定!$O$9/100)),,E284/(目標設定!$O$9/100*目標設定!$O$9/100))</f>
        <v>0</v>
      </c>
      <c r="H284" s="34" t="s">
        <v>24</v>
      </c>
      <c r="I284" s="34" t="s">
        <v>23</v>
      </c>
      <c r="J284" s="34" t="s">
        <v>43</v>
      </c>
      <c r="K284" s="34" t="s">
        <v>44</v>
      </c>
      <c r="L284" s="34" t="s">
        <v>45</v>
      </c>
      <c r="M284" s="96" t="s">
        <v>46</v>
      </c>
      <c r="N284" s="104" t="str">
        <f>IF($E284&lt;&gt;"",IF(目標設定!$O$7="男",((0.1238+(0.0481*$E284)+(0.0234*目標設定!$O$9)-(0.0138*目標設定!$O$5)-0.5473))*1000/4.186,IF(目標設定!$O$7="女",((0.1238+(0.0481*$E284)+(0.0234*目標設定!$O$9)-(0.0138*目標設定!$O$5)-1.0946))*1000/4.186,"error")),"ー")</f>
        <v>ー</v>
      </c>
      <c r="O284" s="35" t="str">
        <f>IF($E284&lt;&gt;"",$N284*(目標設定!$L$13/10)/4,"ー")</f>
        <v>ー</v>
      </c>
      <c r="P284" s="35" t="str">
        <f>IF($E284&lt;&gt;"",$N284*(目標設定!$N$13/10)/9,"ー")</f>
        <v>ー</v>
      </c>
      <c r="Q284" s="105" t="str">
        <f>IF($E284&lt;&gt;"",$N284*(目標設定!$P$13/10)/4,"ー")</f>
        <v>ー</v>
      </c>
      <c r="R284" s="99"/>
    </row>
    <row r="285" spans="2:18" ht="24.95" customHeight="1">
      <c r="B285" s="87">
        <v>282</v>
      </c>
      <c r="C285" s="88">
        <f t="shared" si="8"/>
        <v>45644</v>
      </c>
      <c r="D285" s="108" t="str">
        <f t="shared" si="9"/>
        <v>ー</v>
      </c>
      <c r="E285" s="89"/>
      <c r="F285" s="90"/>
      <c r="G285" s="97">
        <f>IF(ISERROR(E285/(目標設定!$O$9/100*目標設定!$O$9/100)),,E285/(目標設定!$O$9/100*目標設定!$O$9/100))</f>
        <v>0</v>
      </c>
      <c r="H285" s="34" t="s">
        <v>24</v>
      </c>
      <c r="I285" s="34" t="s">
        <v>23</v>
      </c>
      <c r="J285" s="34" t="s">
        <v>43</v>
      </c>
      <c r="K285" s="34" t="s">
        <v>44</v>
      </c>
      <c r="L285" s="34" t="s">
        <v>45</v>
      </c>
      <c r="M285" s="96" t="s">
        <v>46</v>
      </c>
      <c r="N285" s="104" t="str">
        <f>IF($E285&lt;&gt;"",IF(目標設定!$O$7="男",((0.1238+(0.0481*$E285)+(0.0234*目標設定!$O$9)-(0.0138*目標設定!$O$5)-0.5473))*1000/4.186,IF(目標設定!$O$7="女",((0.1238+(0.0481*$E285)+(0.0234*目標設定!$O$9)-(0.0138*目標設定!$O$5)-1.0946))*1000/4.186,"error")),"ー")</f>
        <v>ー</v>
      </c>
      <c r="O285" s="35" t="str">
        <f>IF($E285&lt;&gt;"",$N285*(目標設定!$L$13/10)/4,"ー")</f>
        <v>ー</v>
      </c>
      <c r="P285" s="35" t="str">
        <f>IF($E285&lt;&gt;"",$N285*(目標設定!$N$13/10)/9,"ー")</f>
        <v>ー</v>
      </c>
      <c r="Q285" s="105" t="str">
        <f>IF($E285&lt;&gt;"",$N285*(目標設定!$P$13/10)/4,"ー")</f>
        <v>ー</v>
      </c>
      <c r="R285" s="99"/>
    </row>
    <row r="286" spans="2:18" ht="24.95" customHeight="1">
      <c r="B286" s="87">
        <v>283</v>
      </c>
      <c r="C286" s="88">
        <f t="shared" si="8"/>
        <v>45645</v>
      </c>
      <c r="D286" s="108" t="str">
        <f t="shared" si="9"/>
        <v>ー</v>
      </c>
      <c r="E286" s="89"/>
      <c r="F286" s="90"/>
      <c r="G286" s="97">
        <f>IF(ISERROR(E286/(目標設定!$O$9/100*目標設定!$O$9/100)),,E286/(目標設定!$O$9/100*目標設定!$O$9/100))</f>
        <v>0</v>
      </c>
      <c r="H286" s="34" t="s">
        <v>24</v>
      </c>
      <c r="I286" s="34" t="s">
        <v>23</v>
      </c>
      <c r="J286" s="34" t="s">
        <v>43</v>
      </c>
      <c r="K286" s="34" t="s">
        <v>44</v>
      </c>
      <c r="L286" s="34" t="s">
        <v>45</v>
      </c>
      <c r="M286" s="96" t="s">
        <v>46</v>
      </c>
      <c r="N286" s="104" t="str">
        <f>IF($E286&lt;&gt;"",IF(目標設定!$O$7="男",((0.1238+(0.0481*$E286)+(0.0234*目標設定!$O$9)-(0.0138*目標設定!$O$5)-0.5473))*1000/4.186,IF(目標設定!$O$7="女",((0.1238+(0.0481*$E286)+(0.0234*目標設定!$O$9)-(0.0138*目標設定!$O$5)-1.0946))*1000/4.186,"error")),"ー")</f>
        <v>ー</v>
      </c>
      <c r="O286" s="35" t="str">
        <f>IF($E286&lt;&gt;"",$N286*(目標設定!$L$13/10)/4,"ー")</f>
        <v>ー</v>
      </c>
      <c r="P286" s="35" t="str">
        <f>IF($E286&lt;&gt;"",$N286*(目標設定!$N$13/10)/9,"ー")</f>
        <v>ー</v>
      </c>
      <c r="Q286" s="105" t="str">
        <f>IF($E286&lt;&gt;"",$N286*(目標設定!$P$13/10)/4,"ー")</f>
        <v>ー</v>
      </c>
      <c r="R286" s="99"/>
    </row>
    <row r="287" spans="2:18" ht="24.95" customHeight="1">
      <c r="B287" s="87">
        <v>284</v>
      </c>
      <c r="C287" s="88">
        <f t="shared" si="8"/>
        <v>45646</v>
      </c>
      <c r="D287" s="108" t="str">
        <f t="shared" si="9"/>
        <v>ー</v>
      </c>
      <c r="E287" s="89"/>
      <c r="F287" s="90"/>
      <c r="G287" s="97">
        <f>IF(ISERROR(E287/(目標設定!$O$9/100*目標設定!$O$9/100)),,E287/(目標設定!$O$9/100*目標設定!$O$9/100))</f>
        <v>0</v>
      </c>
      <c r="H287" s="34" t="s">
        <v>24</v>
      </c>
      <c r="I287" s="34" t="s">
        <v>23</v>
      </c>
      <c r="J287" s="34" t="s">
        <v>43</v>
      </c>
      <c r="K287" s="34" t="s">
        <v>44</v>
      </c>
      <c r="L287" s="34" t="s">
        <v>45</v>
      </c>
      <c r="M287" s="96" t="s">
        <v>46</v>
      </c>
      <c r="N287" s="104" t="str">
        <f>IF($E287&lt;&gt;"",IF(目標設定!$O$7="男",((0.1238+(0.0481*$E287)+(0.0234*目標設定!$O$9)-(0.0138*目標設定!$O$5)-0.5473))*1000/4.186,IF(目標設定!$O$7="女",((0.1238+(0.0481*$E287)+(0.0234*目標設定!$O$9)-(0.0138*目標設定!$O$5)-1.0946))*1000/4.186,"error")),"ー")</f>
        <v>ー</v>
      </c>
      <c r="O287" s="35" t="str">
        <f>IF($E287&lt;&gt;"",$N287*(目標設定!$L$13/10)/4,"ー")</f>
        <v>ー</v>
      </c>
      <c r="P287" s="35" t="str">
        <f>IF($E287&lt;&gt;"",$N287*(目標設定!$N$13/10)/9,"ー")</f>
        <v>ー</v>
      </c>
      <c r="Q287" s="105" t="str">
        <f>IF($E287&lt;&gt;"",$N287*(目標設定!$P$13/10)/4,"ー")</f>
        <v>ー</v>
      </c>
      <c r="R287" s="99"/>
    </row>
    <row r="288" spans="2:18" ht="24.95" customHeight="1">
      <c r="B288" s="87">
        <v>285</v>
      </c>
      <c r="C288" s="88">
        <f t="shared" si="8"/>
        <v>45647</v>
      </c>
      <c r="D288" s="108" t="str">
        <f t="shared" si="9"/>
        <v>ー</v>
      </c>
      <c r="E288" s="89"/>
      <c r="F288" s="90"/>
      <c r="G288" s="97">
        <f>IF(ISERROR(E288/(目標設定!$O$9/100*目標設定!$O$9/100)),,E288/(目標設定!$O$9/100*目標設定!$O$9/100))</f>
        <v>0</v>
      </c>
      <c r="H288" s="34" t="s">
        <v>24</v>
      </c>
      <c r="I288" s="34" t="s">
        <v>23</v>
      </c>
      <c r="J288" s="34" t="s">
        <v>43</v>
      </c>
      <c r="K288" s="34" t="s">
        <v>44</v>
      </c>
      <c r="L288" s="34" t="s">
        <v>45</v>
      </c>
      <c r="M288" s="96" t="s">
        <v>46</v>
      </c>
      <c r="N288" s="104" t="str">
        <f>IF($E288&lt;&gt;"",IF(目標設定!$O$7="男",((0.1238+(0.0481*$E288)+(0.0234*目標設定!$O$9)-(0.0138*目標設定!$O$5)-0.5473))*1000/4.186,IF(目標設定!$O$7="女",((0.1238+(0.0481*$E288)+(0.0234*目標設定!$O$9)-(0.0138*目標設定!$O$5)-1.0946))*1000/4.186,"error")),"ー")</f>
        <v>ー</v>
      </c>
      <c r="O288" s="35" t="str">
        <f>IF($E288&lt;&gt;"",$N288*(目標設定!$L$13/10)/4,"ー")</f>
        <v>ー</v>
      </c>
      <c r="P288" s="35" t="str">
        <f>IF($E288&lt;&gt;"",$N288*(目標設定!$N$13/10)/9,"ー")</f>
        <v>ー</v>
      </c>
      <c r="Q288" s="105" t="str">
        <f>IF($E288&lt;&gt;"",$N288*(目標設定!$P$13/10)/4,"ー")</f>
        <v>ー</v>
      </c>
      <c r="R288" s="99"/>
    </row>
    <row r="289" spans="2:18" ht="24.95" customHeight="1">
      <c r="B289" s="87">
        <v>286</v>
      </c>
      <c r="C289" s="88">
        <f t="shared" si="8"/>
        <v>45648</v>
      </c>
      <c r="D289" s="108" t="str">
        <f t="shared" si="9"/>
        <v>ー</v>
      </c>
      <c r="E289" s="89"/>
      <c r="F289" s="90"/>
      <c r="G289" s="97">
        <f>IF(ISERROR(E289/(目標設定!$O$9/100*目標設定!$O$9/100)),,E289/(目標設定!$O$9/100*目標設定!$O$9/100))</f>
        <v>0</v>
      </c>
      <c r="H289" s="34" t="s">
        <v>24</v>
      </c>
      <c r="I289" s="34" t="s">
        <v>23</v>
      </c>
      <c r="J289" s="34" t="s">
        <v>43</v>
      </c>
      <c r="K289" s="34" t="s">
        <v>44</v>
      </c>
      <c r="L289" s="34" t="s">
        <v>45</v>
      </c>
      <c r="M289" s="96" t="s">
        <v>46</v>
      </c>
      <c r="N289" s="104" t="str">
        <f>IF($E289&lt;&gt;"",IF(目標設定!$O$7="男",((0.1238+(0.0481*$E289)+(0.0234*目標設定!$O$9)-(0.0138*目標設定!$O$5)-0.5473))*1000/4.186,IF(目標設定!$O$7="女",((0.1238+(0.0481*$E289)+(0.0234*目標設定!$O$9)-(0.0138*目標設定!$O$5)-1.0946))*1000/4.186,"error")),"ー")</f>
        <v>ー</v>
      </c>
      <c r="O289" s="35" t="str">
        <f>IF($E289&lt;&gt;"",$N289*(目標設定!$L$13/10)/4,"ー")</f>
        <v>ー</v>
      </c>
      <c r="P289" s="35" t="str">
        <f>IF($E289&lt;&gt;"",$N289*(目標設定!$N$13/10)/9,"ー")</f>
        <v>ー</v>
      </c>
      <c r="Q289" s="105" t="str">
        <f>IF($E289&lt;&gt;"",$N289*(目標設定!$P$13/10)/4,"ー")</f>
        <v>ー</v>
      </c>
      <c r="R289" s="99"/>
    </row>
    <row r="290" spans="2:18" ht="24.95" customHeight="1">
      <c r="B290" s="87">
        <v>287</v>
      </c>
      <c r="C290" s="88">
        <f t="shared" si="8"/>
        <v>45649</v>
      </c>
      <c r="D290" s="108" t="str">
        <f t="shared" si="9"/>
        <v>ー</v>
      </c>
      <c r="E290" s="89"/>
      <c r="F290" s="90"/>
      <c r="G290" s="97">
        <f>IF(ISERROR(E290/(目標設定!$O$9/100*目標設定!$O$9/100)),,E290/(目標設定!$O$9/100*目標設定!$O$9/100))</f>
        <v>0</v>
      </c>
      <c r="H290" s="34" t="s">
        <v>24</v>
      </c>
      <c r="I290" s="34" t="s">
        <v>23</v>
      </c>
      <c r="J290" s="34" t="s">
        <v>43</v>
      </c>
      <c r="K290" s="34" t="s">
        <v>44</v>
      </c>
      <c r="L290" s="34" t="s">
        <v>45</v>
      </c>
      <c r="M290" s="96" t="s">
        <v>46</v>
      </c>
      <c r="N290" s="104" t="str">
        <f>IF($E290&lt;&gt;"",IF(目標設定!$O$7="男",((0.1238+(0.0481*$E290)+(0.0234*目標設定!$O$9)-(0.0138*目標設定!$O$5)-0.5473))*1000/4.186,IF(目標設定!$O$7="女",((0.1238+(0.0481*$E290)+(0.0234*目標設定!$O$9)-(0.0138*目標設定!$O$5)-1.0946))*1000/4.186,"error")),"ー")</f>
        <v>ー</v>
      </c>
      <c r="O290" s="35" t="str">
        <f>IF($E290&lt;&gt;"",$N290*(目標設定!$L$13/10)/4,"ー")</f>
        <v>ー</v>
      </c>
      <c r="P290" s="35" t="str">
        <f>IF($E290&lt;&gt;"",$N290*(目標設定!$N$13/10)/9,"ー")</f>
        <v>ー</v>
      </c>
      <c r="Q290" s="105" t="str">
        <f>IF($E290&lt;&gt;"",$N290*(目標設定!$P$13/10)/4,"ー")</f>
        <v>ー</v>
      </c>
      <c r="R290" s="99"/>
    </row>
    <row r="291" spans="2:18" ht="24.95" customHeight="1">
      <c r="B291" s="87">
        <v>288</v>
      </c>
      <c r="C291" s="88">
        <f t="shared" si="8"/>
        <v>45650</v>
      </c>
      <c r="D291" s="108" t="str">
        <f t="shared" si="9"/>
        <v>ー</v>
      </c>
      <c r="E291" s="89"/>
      <c r="F291" s="90"/>
      <c r="G291" s="97">
        <f>IF(ISERROR(E291/(目標設定!$O$9/100*目標設定!$O$9/100)),,E291/(目標設定!$O$9/100*目標設定!$O$9/100))</f>
        <v>0</v>
      </c>
      <c r="H291" s="34" t="s">
        <v>24</v>
      </c>
      <c r="I291" s="34" t="s">
        <v>23</v>
      </c>
      <c r="J291" s="34" t="s">
        <v>43</v>
      </c>
      <c r="K291" s="34" t="s">
        <v>44</v>
      </c>
      <c r="L291" s="34" t="s">
        <v>45</v>
      </c>
      <c r="M291" s="96" t="s">
        <v>46</v>
      </c>
      <c r="N291" s="104" t="str">
        <f>IF($E291&lt;&gt;"",IF(目標設定!$O$7="男",((0.1238+(0.0481*$E291)+(0.0234*目標設定!$O$9)-(0.0138*目標設定!$O$5)-0.5473))*1000/4.186,IF(目標設定!$O$7="女",((0.1238+(0.0481*$E291)+(0.0234*目標設定!$O$9)-(0.0138*目標設定!$O$5)-1.0946))*1000/4.186,"error")),"ー")</f>
        <v>ー</v>
      </c>
      <c r="O291" s="35" t="str">
        <f>IF($E291&lt;&gt;"",$N291*(目標設定!$L$13/10)/4,"ー")</f>
        <v>ー</v>
      </c>
      <c r="P291" s="35" t="str">
        <f>IF($E291&lt;&gt;"",$N291*(目標設定!$N$13/10)/9,"ー")</f>
        <v>ー</v>
      </c>
      <c r="Q291" s="105" t="str">
        <f>IF($E291&lt;&gt;"",$N291*(目標設定!$P$13/10)/4,"ー")</f>
        <v>ー</v>
      </c>
      <c r="R291" s="99"/>
    </row>
    <row r="292" spans="2:18" ht="24.95" customHeight="1">
      <c r="B292" s="87">
        <v>289</v>
      </c>
      <c r="C292" s="88">
        <f t="shared" si="8"/>
        <v>45651</v>
      </c>
      <c r="D292" s="108" t="str">
        <f t="shared" si="9"/>
        <v>ー</v>
      </c>
      <c r="E292" s="89"/>
      <c r="F292" s="90"/>
      <c r="G292" s="97">
        <f>IF(ISERROR(E292/(目標設定!$O$9/100*目標設定!$O$9/100)),,E292/(目標設定!$O$9/100*目標設定!$O$9/100))</f>
        <v>0</v>
      </c>
      <c r="H292" s="34" t="s">
        <v>24</v>
      </c>
      <c r="I292" s="34" t="s">
        <v>23</v>
      </c>
      <c r="J292" s="34" t="s">
        <v>43</v>
      </c>
      <c r="K292" s="34" t="s">
        <v>44</v>
      </c>
      <c r="L292" s="34" t="s">
        <v>45</v>
      </c>
      <c r="M292" s="96" t="s">
        <v>46</v>
      </c>
      <c r="N292" s="104" t="str">
        <f>IF($E292&lt;&gt;"",IF(目標設定!$O$7="男",((0.1238+(0.0481*$E292)+(0.0234*目標設定!$O$9)-(0.0138*目標設定!$O$5)-0.5473))*1000/4.186,IF(目標設定!$O$7="女",((0.1238+(0.0481*$E292)+(0.0234*目標設定!$O$9)-(0.0138*目標設定!$O$5)-1.0946))*1000/4.186,"error")),"ー")</f>
        <v>ー</v>
      </c>
      <c r="O292" s="35" t="str">
        <f>IF($E292&lt;&gt;"",$N292*(目標設定!$L$13/10)/4,"ー")</f>
        <v>ー</v>
      </c>
      <c r="P292" s="35" t="str">
        <f>IF($E292&lt;&gt;"",$N292*(目標設定!$N$13/10)/9,"ー")</f>
        <v>ー</v>
      </c>
      <c r="Q292" s="105" t="str">
        <f>IF($E292&lt;&gt;"",$N292*(目標設定!$P$13/10)/4,"ー")</f>
        <v>ー</v>
      </c>
      <c r="R292" s="99"/>
    </row>
    <row r="293" spans="2:18" ht="24.95" customHeight="1">
      <c r="B293" s="87">
        <v>290</v>
      </c>
      <c r="C293" s="88">
        <f t="shared" si="8"/>
        <v>45652</v>
      </c>
      <c r="D293" s="108" t="str">
        <f t="shared" si="9"/>
        <v>ー</v>
      </c>
      <c r="E293" s="89"/>
      <c r="F293" s="90"/>
      <c r="G293" s="97">
        <f>IF(ISERROR(E293/(目標設定!$O$9/100*目標設定!$O$9/100)),,E293/(目標設定!$O$9/100*目標設定!$O$9/100))</f>
        <v>0</v>
      </c>
      <c r="H293" s="34" t="s">
        <v>24</v>
      </c>
      <c r="I293" s="34" t="s">
        <v>23</v>
      </c>
      <c r="J293" s="34" t="s">
        <v>43</v>
      </c>
      <c r="K293" s="34" t="s">
        <v>44</v>
      </c>
      <c r="L293" s="34" t="s">
        <v>45</v>
      </c>
      <c r="M293" s="96" t="s">
        <v>46</v>
      </c>
      <c r="N293" s="104" t="str">
        <f>IF($E293&lt;&gt;"",IF(目標設定!$O$7="男",((0.1238+(0.0481*$E293)+(0.0234*目標設定!$O$9)-(0.0138*目標設定!$O$5)-0.5473))*1000/4.186,IF(目標設定!$O$7="女",((0.1238+(0.0481*$E293)+(0.0234*目標設定!$O$9)-(0.0138*目標設定!$O$5)-1.0946))*1000/4.186,"error")),"ー")</f>
        <v>ー</v>
      </c>
      <c r="O293" s="35" t="str">
        <f>IF($E293&lt;&gt;"",$N293*(目標設定!$L$13/10)/4,"ー")</f>
        <v>ー</v>
      </c>
      <c r="P293" s="35" t="str">
        <f>IF($E293&lt;&gt;"",$N293*(目標設定!$N$13/10)/9,"ー")</f>
        <v>ー</v>
      </c>
      <c r="Q293" s="105" t="str">
        <f>IF($E293&lt;&gt;"",$N293*(目標設定!$P$13/10)/4,"ー")</f>
        <v>ー</v>
      </c>
      <c r="R293" s="99"/>
    </row>
    <row r="294" spans="2:18" ht="24.95" customHeight="1">
      <c r="B294" s="87">
        <v>291</v>
      </c>
      <c r="C294" s="88">
        <f t="shared" si="8"/>
        <v>45653</v>
      </c>
      <c r="D294" s="108" t="str">
        <f t="shared" si="9"/>
        <v>ー</v>
      </c>
      <c r="E294" s="89"/>
      <c r="F294" s="90"/>
      <c r="G294" s="97">
        <f>IF(ISERROR(E294/(目標設定!$O$9/100*目標設定!$O$9/100)),,E294/(目標設定!$O$9/100*目標設定!$O$9/100))</f>
        <v>0</v>
      </c>
      <c r="H294" s="34" t="s">
        <v>24</v>
      </c>
      <c r="I294" s="34" t="s">
        <v>23</v>
      </c>
      <c r="J294" s="34" t="s">
        <v>43</v>
      </c>
      <c r="K294" s="34" t="s">
        <v>44</v>
      </c>
      <c r="L294" s="34" t="s">
        <v>45</v>
      </c>
      <c r="M294" s="96" t="s">
        <v>46</v>
      </c>
      <c r="N294" s="104" t="str">
        <f>IF($E294&lt;&gt;"",IF(目標設定!$O$7="男",((0.1238+(0.0481*$E294)+(0.0234*目標設定!$O$9)-(0.0138*目標設定!$O$5)-0.5473))*1000/4.186,IF(目標設定!$O$7="女",((0.1238+(0.0481*$E294)+(0.0234*目標設定!$O$9)-(0.0138*目標設定!$O$5)-1.0946))*1000/4.186,"error")),"ー")</f>
        <v>ー</v>
      </c>
      <c r="O294" s="35" t="str">
        <f>IF($E294&lt;&gt;"",$N294*(目標設定!$L$13/10)/4,"ー")</f>
        <v>ー</v>
      </c>
      <c r="P294" s="35" t="str">
        <f>IF($E294&lt;&gt;"",$N294*(目標設定!$N$13/10)/9,"ー")</f>
        <v>ー</v>
      </c>
      <c r="Q294" s="105" t="str">
        <f>IF($E294&lt;&gt;"",$N294*(目標設定!$P$13/10)/4,"ー")</f>
        <v>ー</v>
      </c>
      <c r="R294" s="99"/>
    </row>
    <row r="295" spans="2:18" ht="24.95" customHeight="1">
      <c r="B295" s="87">
        <v>292</v>
      </c>
      <c r="C295" s="88">
        <f t="shared" si="8"/>
        <v>45654</v>
      </c>
      <c r="D295" s="108" t="str">
        <f t="shared" si="9"/>
        <v>ー</v>
      </c>
      <c r="E295" s="89"/>
      <c r="F295" s="90"/>
      <c r="G295" s="97">
        <f>IF(ISERROR(E295/(目標設定!$O$9/100*目標設定!$O$9/100)),,E295/(目標設定!$O$9/100*目標設定!$O$9/100))</f>
        <v>0</v>
      </c>
      <c r="H295" s="34" t="s">
        <v>24</v>
      </c>
      <c r="I295" s="34" t="s">
        <v>23</v>
      </c>
      <c r="J295" s="34" t="s">
        <v>43</v>
      </c>
      <c r="K295" s="34" t="s">
        <v>44</v>
      </c>
      <c r="L295" s="34" t="s">
        <v>45</v>
      </c>
      <c r="M295" s="96" t="s">
        <v>46</v>
      </c>
      <c r="N295" s="104" t="str">
        <f>IF($E295&lt;&gt;"",IF(目標設定!$O$7="男",((0.1238+(0.0481*$E295)+(0.0234*目標設定!$O$9)-(0.0138*目標設定!$O$5)-0.5473))*1000/4.186,IF(目標設定!$O$7="女",((0.1238+(0.0481*$E295)+(0.0234*目標設定!$O$9)-(0.0138*目標設定!$O$5)-1.0946))*1000/4.186,"error")),"ー")</f>
        <v>ー</v>
      </c>
      <c r="O295" s="35" t="str">
        <f>IF($E295&lt;&gt;"",$N295*(目標設定!$L$13/10)/4,"ー")</f>
        <v>ー</v>
      </c>
      <c r="P295" s="35" t="str">
        <f>IF($E295&lt;&gt;"",$N295*(目標設定!$N$13/10)/9,"ー")</f>
        <v>ー</v>
      </c>
      <c r="Q295" s="105" t="str">
        <f>IF($E295&lt;&gt;"",$N295*(目標設定!$P$13/10)/4,"ー")</f>
        <v>ー</v>
      </c>
      <c r="R295" s="99"/>
    </row>
    <row r="296" spans="2:18" ht="24.95" customHeight="1">
      <c r="B296" s="87">
        <v>293</v>
      </c>
      <c r="C296" s="88">
        <f t="shared" si="8"/>
        <v>45655</v>
      </c>
      <c r="D296" s="108" t="str">
        <f t="shared" si="9"/>
        <v>ー</v>
      </c>
      <c r="E296" s="89"/>
      <c r="F296" s="90"/>
      <c r="G296" s="97">
        <f>IF(ISERROR(E296/(目標設定!$O$9/100*目標設定!$O$9/100)),,E296/(目標設定!$O$9/100*目標設定!$O$9/100))</f>
        <v>0</v>
      </c>
      <c r="H296" s="34" t="s">
        <v>24</v>
      </c>
      <c r="I296" s="34" t="s">
        <v>23</v>
      </c>
      <c r="J296" s="34" t="s">
        <v>43</v>
      </c>
      <c r="K296" s="34" t="s">
        <v>44</v>
      </c>
      <c r="L296" s="34" t="s">
        <v>45</v>
      </c>
      <c r="M296" s="96" t="s">
        <v>46</v>
      </c>
      <c r="N296" s="104" t="str">
        <f>IF($E296&lt;&gt;"",IF(目標設定!$O$7="男",((0.1238+(0.0481*$E296)+(0.0234*目標設定!$O$9)-(0.0138*目標設定!$O$5)-0.5473))*1000/4.186,IF(目標設定!$O$7="女",((0.1238+(0.0481*$E296)+(0.0234*目標設定!$O$9)-(0.0138*目標設定!$O$5)-1.0946))*1000/4.186,"error")),"ー")</f>
        <v>ー</v>
      </c>
      <c r="O296" s="35" t="str">
        <f>IF($E296&lt;&gt;"",$N296*(目標設定!$L$13/10)/4,"ー")</f>
        <v>ー</v>
      </c>
      <c r="P296" s="35" t="str">
        <f>IF($E296&lt;&gt;"",$N296*(目標設定!$N$13/10)/9,"ー")</f>
        <v>ー</v>
      </c>
      <c r="Q296" s="105" t="str">
        <f>IF($E296&lt;&gt;"",$N296*(目標設定!$P$13/10)/4,"ー")</f>
        <v>ー</v>
      </c>
      <c r="R296" s="99"/>
    </row>
    <row r="297" spans="2:18" ht="24.95" customHeight="1">
      <c r="B297" s="87">
        <v>294</v>
      </c>
      <c r="C297" s="88">
        <f t="shared" si="8"/>
        <v>45656</v>
      </c>
      <c r="D297" s="108" t="str">
        <f t="shared" si="9"/>
        <v>ー</v>
      </c>
      <c r="E297" s="89"/>
      <c r="F297" s="90"/>
      <c r="G297" s="97">
        <f>IF(ISERROR(E297/(目標設定!$O$9/100*目標設定!$O$9/100)),,E297/(目標設定!$O$9/100*目標設定!$O$9/100))</f>
        <v>0</v>
      </c>
      <c r="H297" s="34" t="s">
        <v>24</v>
      </c>
      <c r="I297" s="34" t="s">
        <v>23</v>
      </c>
      <c r="J297" s="34" t="s">
        <v>43</v>
      </c>
      <c r="K297" s="34" t="s">
        <v>44</v>
      </c>
      <c r="L297" s="34" t="s">
        <v>45</v>
      </c>
      <c r="M297" s="96" t="s">
        <v>46</v>
      </c>
      <c r="N297" s="104" t="str">
        <f>IF($E297&lt;&gt;"",IF(目標設定!$O$7="男",((0.1238+(0.0481*$E297)+(0.0234*目標設定!$O$9)-(0.0138*目標設定!$O$5)-0.5473))*1000/4.186,IF(目標設定!$O$7="女",((0.1238+(0.0481*$E297)+(0.0234*目標設定!$O$9)-(0.0138*目標設定!$O$5)-1.0946))*1000/4.186,"error")),"ー")</f>
        <v>ー</v>
      </c>
      <c r="O297" s="35" t="str">
        <f>IF($E297&lt;&gt;"",$N297*(目標設定!$L$13/10)/4,"ー")</f>
        <v>ー</v>
      </c>
      <c r="P297" s="35" t="str">
        <f>IF($E297&lt;&gt;"",$N297*(目標設定!$N$13/10)/9,"ー")</f>
        <v>ー</v>
      </c>
      <c r="Q297" s="105" t="str">
        <f>IF($E297&lt;&gt;"",$N297*(目標設定!$P$13/10)/4,"ー")</f>
        <v>ー</v>
      </c>
      <c r="R297" s="99"/>
    </row>
    <row r="298" spans="2:18" ht="24.95" customHeight="1">
      <c r="B298" s="87">
        <v>295</v>
      </c>
      <c r="C298" s="88">
        <f t="shared" si="8"/>
        <v>45657</v>
      </c>
      <c r="D298" s="108" t="str">
        <f t="shared" si="9"/>
        <v>ー</v>
      </c>
      <c r="E298" s="89"/>
      <c r="F298" s="90"/>
      <c r="G298" s="97">
        <f>IF(ISERROR(E298/(目標設定!$O$9/100*目標設定!$O$9/100)),,E298/(目標設定!$O$9/100*目標設定!$O$9/100))</f>
        <v>0</v>
      </c>
      <c r="H298" s="34" t="s">
        <v>24</v>
      </c>
      <c r="I298" s="34" t="s">
        <v>23</v>
      </c>
      <c r="J298" s="34" t="s">
        <v>43</v>
      </c>
      <c r="K298" s="34" t="s">
        <v>44</v>
      </c>
      <c r="L298" s="34" t="s">
        <v>45</v>
      </c>
      <c r="M298" s="96" t="s">
        <v>46</v>
      </c>
      <c r="N298" s="104" t="str">
        <f>IF($E298&lt;&gt;"",IF(目標設定!$O$7="男",((0.1238+(0.0481*$E298)+(0.0234*目標設定!$O$9)-(0.0138*目標設定!$O$5)-0.5473))*1000/4.186,IF(目標設定!$O$7="女",((0.1238+(0.0481*$E298)+(0.0234*目標設定!$O$9)-(0.0138*目標設定!$O$5)-1.0946))*1000/4.186,"error")),"ー")</f>
        <v>ー</v>
      </c>
      <c r="O298" s="35" t="str">
        <f>IF($E298&lt;&gt;"",$N298*(目標設定!$L$13/10)/4,"ー")</f>
        <v>ー</v>
      </c>
      <c r="P298" s="35" t="str">
        <f>IF($E298&lt;&gt;"",$N298*(目標設定!$N$13/10)/9,"ー")</f>
        <v>ー</v>
      </c>
      <c r="Q298" s="105" t="str">
        <f>IF($E298&lt;&gt;"",$N298*(目標設定!$P$13/10)/4,"ー")</f>
        <v>ー</v>
      </c>
      <c r="R298" s="99"/>
    </row>
    <row r="299" spans="2:18" ht="24.95" customHeight="1">
      <c r="B299" s="87">
        <v>296</v>
      </c>
      <c r="C299" s="88">
        <f t="shared" si="8"/>
        <v>45658</v>
      </c>
      <c r="D299" s="108" t="str">
        <f t="shared" si="9"/>
        <v>ー</v>
      </c>
      <c r="E299" s="89"/>
      <c r="F299" s="90"/>
      <c r="G299" s="97">
        <f>IF(ISERROR(E299/(目標設定!$O$9/100*目標設定!$O$9/100)),,E299/(目標設定!$O$9/100*目標設定!$O$9/100))</f>
        <v>0</v>
      </c>
      <c r="H299" s="34" t="s">
        <v>24</v>
      </c>
      <c r="I299" s="34" t="s">
        <v>23</v>
      </c>
      <c r="J299" s="34" t="s">
        <v>43</v>
      </c>
      <c r="K299" s="34" t="s">
        <v>44</v>
      </c>
      <c r="L299" s="34" t="s">
        <v>45</v>
      </c>
      <c r="M299" s="96" t="s">
        <v>46</v>
      </c>
      <c r="N299" s="104" t="str">
        <f>IF($E299&lt;&gt;"",IF(目標設定!$O$7="男",((0.1238+(0.0481*$E299)+(0.0234*目標設定!$O$9)-(0.0138*目標設定!$O$5)-0.5473))*1000/4.186,IF(目標設定!$O$7="女",((0.1238+(0.0481*$E299)+(0.0234*目標設定!$O$9)-(0.0138*目標設定!$O$5)-1.0946))*1000/4.186,"error")),"ー")</f>
        <v>ー</v>
      </c>
      <c r="O299" s="35" t="str">
        <f>IF($E299&lt;&gt;"",$N299*(目標設定!$L$13/10)/4,"ー")</f>
        <v>ー</v>
      </c>
      <c r="P299" s="35" t="str">
        <f>IF($E299&lt;&gt;"",$N299*(目標設定!$N$13/10)/9,"ー")</f>
        <v>ー</v>
      </c>
      <c r="Q299" s="105" t="str">
        <f>IF($E299&lt;&gt;"",$N299*(目標設定!$P$13/10)/4,"ー")</f>
        <v>ー</v>
      </c>
      <c r="R299" s="99"/>
    </row>
    <row r="300" spans="2:18" ht="24.95" customHeight="1">
      <c r="B300" s="87">
        <v>297</v>
      </c>
      <c r="C300" s="88">
        <f t="shared" si="8"/>
        <v>45659</v>
      </c>
      <c r="D300" s="108" t="str">
        <f t="shared" si="9"/>
        <v>ー</v>
      </c>
      <c r="E300" s="89"/>
      <c r="F300" s="90"/>
      <c r="G300" s="97">
        <f>IF(ISERROR(E300/(目標設定!$O$9/100*目標設定!$O$9/100)),,E300/(目標設定!$O$9/100*目標設定!$O$9/100))</f>
        <v>0</v>
      </c>
      <c r="H300" s="34" t="s">
        <v>24</v>
      </c>
      <c r="I300" s="34" t="s">
        <v>23</v>
      </c>
      <c r="J300" s="34" t="s">
        <v>43</v>
      </c>
      <c r="K300" s="34" t="s">
        <v>44</v>
      </c>
      <c r="L300" s="34" t="s">
        <v>45</v>
      </c>
      <c r="M300" s="96" t="s">
        <v>46</v>
      </c>
      <c r="N300" s="104" t="str">
        <f>IF($E300&lt;&gt;"",IF(目標設定!$O$7="男",((0.1238+(0.0481*$E300)+(0.0234*目標設定!$O$9)-(0.0138*目標設定!$O$5)-0.5473))*1000/4.186,IF(目標設定!$O$7="女",((0.1238+(0.0481*$E300)+(0.0234*目標設定!$O$9)-(0.0138*目標設定!$O$5)-1.0946))*1000/4.186,"error")),"ー")</f>
        <v>ー</v>
      </c>
      <c r="O300" s="35" t="str">
        <f>IF($E300&lt;&gt;"",$N300*(目標設定!$L$13/10)/4,"ー")</f>
        <v>ー</v>
      </c>
      <c r="P300" s="35" t="str">
        <f>IF($E300&lt;&gt;"",$N300*(目標設定!$N$13/10)/9,"ー")</f>
        <v>ー</v>
      </c>
      <c r="Q300" s="105" t="str">
        <f>IF($E300&lt;&gt;"",$N300*(目標設定!$P$13/10)/4,"ー")</f>
        <v>ー</v>
      </c>
      <c r="R300" s="99"/>
    </row>
    <row r="301" spans="2:18" ht="24.95" customHeight="1">
      <c r="B301" s="87">
        <v>298</v>
      </c>
      <c r="C301" s="88">
        <f t="shared" si="8"/>
        <v>45660</v>
      </c>
      <c r="D301" s="108" t="str">
        <f t="shared" si="9"/>
        <v>ー</v>
      </c>
      <c r="E301" s="89"/>
      <c r="F301" s="90"/>
      <c r="G301" s="97">
        <f>IF(ISERROR(E301/(目標設定!$O$9/100*目標設定!$O$9/100)),,E301/(目標設定!$O$9/100*目標設定!$O$9/100))</f>
        <v>0</v>
      </c>
      <c r="H301" s="34" t="s">
        <v>24</v>
      </c>
      <c r="I301" s="34" t="s">
        <v>23</v>
      </c>
      <c r="J301" s="34" t="s">
        <v>43</v>
      </c>
      <c r="K301" s="34" t="s">
        <v>44</v>
      </c>
      <c r="L301" s="34" t="s">
        <v>45</v>
      </c>
      <c r="M301" s="96" t="s">
        <v>46</v>
      </c>
      <c r="N301" s="104" t="str">
        <f>IF($E301&lt;&gt;"",IF(目標設定!$O$7="男",((0.1238+(0.0481*$E301)+(0.0234*目標設定!$O$9)-(0.0138*目標設定!$O$5)-0.5473))*1000/4.186,IF(目標設定!$O$7="女",((0.1238+(0.0481*$E301)+(0.0234*目標設定!$O$9)-(0.0138*目標設定!$O$5)-1.0946))*1000/4.186,"error")),"ー")</f>
        <v>ー</v>
      </c>
      <c r="O301" s="35" t="str">
        <f>IF($E301&lt;&gt;"",$N301*(目標設定!$L$13/10)/4,"ー")</f>
        <v>ー</v>
      </c>
      <c r="P301" s="35" t="str">
        <f>IF($E301&lt;&gt;"",$N301*(目標設定!$N$13/10)/9,"ー")</f>
        <v>ー</v>
      </c>
      <c r="Q301" s="105" t="str">
        <f>IF($E301&lt;&gt;"",$N301*(目標設定!$P$13/10)/4,"ー")</f>
        <v>ー</v>
      </c>
      <c r="R301" s="99"/>
    </row>
    <row r="302" spans="2:18" ht="24.95" customHeight="1">
      <c r="B302" s="87">
        <v>299</v>
      </c>
      <c r="C302" s="88">
        <f t="shared" si="8"/>
        <v>45661</v>
      </c>
      <c r="D302" s="108" t="str">
        <f t="shared" si="9"/>
        <v>ー</v>
      </c>
      <c r="E302" s="89"/>
      <c r="F302" s="90"/>
      <c r="G302" s="97">
        <f>IF(ISERROR(E302/(目標設定!$O$9/100*目標設定!$O$9/100)),,E302/(目標設定!$O$9/100*目標設定!$O$9/100))</f>
        <v>0</v>
      </c>
      <c r="H302" s="34" t="s">
        <v>24</v>
      </c>
      <c r="I302" s="34" t="s">
        <v>23</v>
      </c>
      <c r="J302" s="34" t="s">
        <v>43</v>
      </c>
      <c r="K302" s="34" t="s">
        <v>44</v>
      </c>
      <c r="L302" s="34" t="s">
        <v>45</v>
      </c>
      <c r="M302" s="96" t="s">
        <v>46</v>
      </c>
      <c r="N302" s="104" t="str">
        <f>IF($E302&lt;&gt;"",IF(目標設定!$O$7="男",((0.1238+(0.0481*$E302)+(0.0234*目標設定!$O$9)-(0.0138*目標設定!$O$5)-0.5473))*1000/4.186,IF(目標設定!$O$7="女",((0.1238+(0.0481*$E302)+(0.0234*目標設定!$O$9)-(0.0138*目標設定!$O$5)-1.0946))*1000/4.186,"error")),"ー")</f>
        <v>ー</v>
      </c>
      <c r="O302" s="35" t="str">
        <f>IF($E302&lt;&gt;"",$N302*(目標設定!$L$13/10)/4,"ー")</f>
        <v>ー</v>
      </c>
      <c r="P302" s="35" t="str">
        <f>IF($E302&lt;&gt;"",$N302*(目標設定!$N$13/10)/9,"ー")</f>
        <v>ー</v>
      </c>
      <c r="Q302" s="105" t="str">
        <f>IF($E302&lt;&gt;"",$N302*(目標設定!$P$13/10)/4,"ー")</f>
        <v>ー</v>
      </c>
      <c r="R302" s="99"/>
    </row>
    <row r="303" spans="2:18" ht="24.95" customHeight="1">
      <c r="B303" s="87">
        <v>300</v>
      </c>
      <c r="C303" s="88">
        <f t="shared" si="8"/>
        <v>45662</v>
      </c>
      <c r="D303" s="108" t="str">
        <f t="shared" si="9"/>
        <v>ー</v>
      </c>
      <c r="E303" s="89"/>
      <c r="F303" s="90"/>
      <c r="G303" s="97">
        <f>IF(ISERROR(E303/(目標設定!$O$9/100*目標設定!$O$9/100)),,E303/(目標設定!$O$9/100*目標設定!$O$9/100))</f>
        <v>0</v>
      </c>
      <c r="H303" s="34" t="s">
        <v>24</v>
      </c>
      <c r="I303" s="34" t="s">
        <v>23</v>
      </c>
      <c r="J303" s="34" t="s">
        <v>43</v>
      </c>
      <c r="K303" s="34" t="s">
        <v>44</v>
      </c>
      <c r="L303" s="34" t="s">
        <v>45</v>
      </c>
      <c r="M303" s="96" t="s">
        <v>46</v>
      </c>
      <c r="N303" s="104" t="str">
        <f>IF($E303&lt;&gt;"",IF(目標設定!$O$7="男",((0.1238+(0.0481*$E303)+(0.0234*目標設定!$O$9)-(0.0138*目標設定!$O$5)-0.5473))*1000/4.186,IF(目標設定!$O$7="女",((0.1238+(0.0481*$E303)+(0.0234*目標設定!$O$9)-(0.0138*目標設定!$O$5)-1.0946))*1000/4.186,"error")),"ー")</f>
        <v>ー</v>
      </c>
      <c r="O303" s="35" t="str">
        <f>IF($E303&lt;&gt;"",$N303*(目標設定!$L$13/10)/4,"ー")</f>
        <v>ー</v>
      </c>
      <c r="P303" s="35" t="str">
        <f>IF($E303&lt;&gt;"",$N303*(目標設定!$N$13/10)/9,"ー")</f>
        <v>ー</v>
      </c>
      <c r="Q303" s="105" t="str">
        <f>IF($E303&lt;&gt;"",$N303*(目標設定!$P$13/10)/4,"ー")</f>
        <v>ー</v>
      </c>
      <c r="R303" s="99"/>
    </row>
    <row r="304" spans="2:18" ht="24.95" customHeight="1">
      <c r="B304" s="87">
        <v>301</v>
      </c>
      <c r="C304" s="88">
        <f t="shared" si="8"/>
        <v>45663</v>
      </c>
      <c r="D304" s="108" t="str">
        <f t="shared" si="9"/>
        <v>ー</v>
      </c>
      <c r="E304" s="89"/>
      <c r="F304" s="90"/>
      <c r="G304" s="97">
        <f>IF(ISERROR(E304/(目標設定!$O$9/100*目標設定!$O$9/100)),,E304/(目標設定!$O$9/100*目標設定!$O$9/100))</f>
        <v>0</v>
      </c>
      <c r="H304" s="34" t="s">
        <v>24</v>
      </c>
      <c r="I304" s="34" t="s">
        <v>23</v>
      </c>
      <c r="J304" s="34" t="s">
        <v>43</v>
      </c>
      <c r="K304" s="34" t="s">
        <v>44</v>
      </c>
      <c r="L304" s="34" t="s">
        <v>45</v>
      </c>
      <c r="M304" s="96" t="s">
        <v>46</v>
      </c>
      <c r="N304" s="104" t="str">
        <f>IF($E304&lt;&gt;"",IF(目標設定!$O$7="男",((0.1238+(0.0481*$E304)+(0.0234*目標設定!$O$9)-(0.0138*目標設定!$O$5)-0.5473))*1000/4.186,IF(目標設定!$O$7="女",((0.1238+(0.0481*$E304)+(0.0234*目標設定!$O$9)-(0.0138*目標設定!$O$5)-1.0946))*1000/4.186,"error")),"ー")</f>
        <v>ー</v>
      </c>
      <c r="O304" s="35" t="str">
        <f>IF($E304&lt;&gt;"",$N304*(目標設定!$L$13/10)/4,"ー")</f>
        <v>ー</v>
      </c>
      <c r="P304" s="35" t="str">
        <f>IF($E304&lt;&gt;"",$N304*(目標設定!$N$13/10)/9,"ー")</f>
        <v>ー</v>
      </c>
      <c r="Q304" s="105" t="str">
        <f>IF($E304&lt;&gt;"",$N304*(目標設定!$P$13/10)/4,"ー")</f>
        <v>ー</v>
      </c>
      <c r="R304" s="99"/>
    </row>
    <row r="305" spans="2:18" ht="24.95" customHeight="1">
      <c r="B305" s="87">
        <v>302</v>
      </c>
      <c r="C305" s="88">
        <f t="shared" si="8"/>
        <v>45664</v>
      </c>
      <c r="D305" s="108" t="str">
        <f t="shared" si="9"/>
        <v>ー</v>
      </c>
      <c r="E305" s="89"/>
      <c r="F305" s="90"/>
      <c r="G305" s="97">
        <f>IF(ISERROR(E305/(目標設定!$O$9/100*目標設定!$O$9/100)),,E305/(目標設定!$O$9/100*目標設定!$O$9/100))</f>
        <v>0</v>
      </c>
      <c r="H305" s="34" t="s">
        <v>24</v>
      </c>
      <c r="I305" s="34" t="s">
        <v>23</v>
      </c>
      <c r="J305" s="34" t="s">
        <v>43</v>
      </c>
      <c r="K305" s="34" t="s">
        <v>44</v>
      </c>
      <c r="L305" s="34" t="s">
        <v>45</v>
      </c>
      <c r="M305" s="96" t="s">
        <v>46</v>
      </c>
      <c r="N305" s="104" t="str">
        <f>IF($E305&lt;&gt;"",IF(目標設定!$O$7="男",((0.1238+(0.0481*$E305)+(0.0234*目標設定!$O$9)-(0.0138*目標設定!$O$5)-0.5473))*1000/4.186,IF(目標設定!$O$7="女",((0.1238+(0.0481*$E305)+(0.0234*目標設定!$O$9)-(0.0138*目標設定!$O$5)-1.0946))*1000/4.186,"error")),"ー")</f>
        <v>ー</v>
      </c>
      <c r="O305" s="35" t="str">
        <f>IF($E305&lt;&gt;"",$N305*(目標設定!$L$13/10)/4,"ー")</f>
        <v>ー</v>
      </c>
      <c r="P305" s="35" t="str">
        <f>IF($E305&lt;&gt;"",$N305*(目標設定!$N$13/10)/9,"ー")</f>
        <v>ー</v>
      </c>
      <c r="Q305" s="105" t="str">
        <f>IF($E305&lt;&gt;"",$N305*(目標設定!$P$13/10)/4,"ー")</f>
        <v>ー</v>
      </c>
      <c r="R305" s="99"/>
    </row>
    <row r="306" spans="2:18" ht="24.95" customHeight="1">
      <c r="B306" s="87">
        <v>303</v>
      </c>
      <c r="C306" s="88">
        <f t="shared" si="8"/>
        <v>45665</v>
      </c>
      <c r="D306" s="108" t="str">
        <f t="shared" si="9"/>
        <v>ー</v>
      </c>
      <c r="E306" s="89"/>
      <c r="F306" s="90"/>
      <c r="G306" s="97">
        <f>IF(ISERROR(E306/(目標設定!$O$9/100*目標設定!$O$9/100)),,E306/(目標設定!$O$9/100*目標設定!$O$9/100))</f>
        <v>0</v>
      </c>
      <c r="H306" s="34" t="s">
        <v>24</v>
      </c>
      <c r="I306" s="34" t="s">
        <v>23</v>
      </c>
      <c r="J306" s="34" t="s">
        <v>43</v>
      </c>
      <c r="K306" s="34" t="s">
        <v>44</v>
      </c>
      <c r="L306" s="34" t="s">
        <v>45</v>
      </c>
      <c r="M306" s="96" t="s">
        <v>46</v>
      </c>
      <c r="N306" s="104" t="str">
        <f>IF($E306&lt;&gt;"",IF(目標設定!$O$7="男",((0.1238+(0.0481*$E306)+(0.0234*目標設定!$O$9)-(0.0138*目標設定!$O$5)-0.5473))*1000/4.186,IF(目標設定!$O$7="女",((0.1238+(0.0481*$E306)+(0.0234*目標設定!$O$9)-(0.0138*目標設定!$O$5)-1.0946))*1000/4.186,"error")),"ー")</f>
        <v>ー</v>
      </c>
      <c r="O306" s="35" t="str">
        <f>IF($E306&lt;&gt;"",$N306*(目標設定!$L$13/10)/4,"ー")</f>
        <v>ー</v>
      </c>
      <c r="P306" s="35" t="str">
        <f>IF($E306&lt;&gt;"",$N306*(目標設定!$N$13/10)/9,"ー")</f>
        <v>ー</v>
      </c>
      <c r="Q306" s="105" t="str">
        <f>IF($E306&lt;&gt;"",$N306*(目標設定!$P$13/10)/4,"ー")</f>
        <v>ー</v>
      </c>
      <c r="R306" s="99"/>
    </row>
    <row r="307" spans="2:18" ht="24.95" customHeight="1">
      <c r="B307" s="87">
        <v>304</v>
      </c>
      <c r="C307" s="88">
        <f t="shared" si="8"/>
        <v>45666</v>
      </c>
      <c r="D307" s="108" t="str">
        <f t="shared" si="9"/>
        <v>ー</v>
      </c>
      <c r="E307" s="89"/>
      <c r="F307" s="90"/>
      <c r="G307" s="97">
        <f>IF(ISERROR(E307/(目標設定!$O$9/100*目標設定!$O$9/100)),,E307/(目標設定!$O$9/100*目標設定!$O$9/100))</f>
        <v>0</v>
      </c>
      <c r="H307" s="34" t="s">
        <v>24</v>
      </c>
      <c r="I307" s="34" t="s">
        <v>23</v>
      </c>
      <c r="J307" s="34" t="s">
        <v>43</v>
      </c>
      <c r="K307" s="34" t="s">
        <v>44</v>
      </c>
      <c r="L307" s="34" t="s">
        <v>45</v>
      </c>
      <c r="M307" s="96" t="s">
        <v>46</v>
      </c>
      <c r="N307" s="104" t="str">
        <f>IF($E307&lt;&gt;"",IF(目標設定!$O$7="男",((0.1238+(0.0481*$E307)+(0.0234*目標設定!$O$9)-(0.0138*目標設定!$O$5)-0.5473))*1000/4.186,IF(目標設定!$O$7="女",((0.1238+(0.0481*$E307)+(0.0234*目標設定!$O$9)-(0.0138*目標設定!$O$5)-1.0946))*1000/4.186,"error")),"ー")</f>
        <v>ー</v>
      </c>
      <c r="O307" s="35" t="str">
        <f>IF($E307&lt;&gt;"",$N307*(目標設定!$L$13/10)/4,"ー")</f>
        <v>ー</v>
      </c>
      <c r="P307" s="35" t="str">
        <f>IF($E307&lt;&gt;"",$N307*(目標設定!$N$13/10)/9,"ー")</f>
        <v>ー</v>
      </c>
      <c r="Q307" s="105" t="str">
        <f>IF($E307&lt;&gt;"",$N307*(目標設定!$P$13/10)/4,"ー")</f>
        <v>ー</v>
      </c>
      <c r="R307" s="99"/>
    </row>
    <row r="308" spans="2:18" ht="24.95" customHeight="1">
      <c r="B308" s="87">
        <v>305</v>
      </c>
      <c r="C308" s="88">
        <f t="shared" si="8"/>
        <v>45667</v>
      </c>
      <c r="D308" s="108" t="str">
        <f t="shared" si="9"/>
        <v>ー</v>
      </c>
      <c r="E308" s="89"/>
      <c r="F308" s="90"/>
      <c r="G308" s="97">
        <f>IF(ISERROR(E308/(目標設定!$O$9/100*目標設定!$O$9/100)),,E308/(目標設定!$O$9/100*目標設定!$O$9/100))</f>
        <v>0</v>
      </c>
      <c r="H308" s="34" t="s">
        <v>24</v>
      </c>
      <c r="I308" s="34" t="s">
        <v>23</v>
      </c>
      <c r="J308" s="34" t="s">
        <v>43</v>
      </c>
      <c r="K308" s="34" t="s">
        <v>44</v>
      </c>
      <c r="L308" s="34" t="s">
        <v>45</v>
      </c>
      <c r="M308" s="96" t="s">
        <v>46</v>
      </c>
      <c r="N308" s="104" t="str">
        <f>IF($E308&lt;&gt;"",IF(目標設定!$O$7="男",((0.1238+(0.0481*$E308)+(0.0234*目標設定!$O$9)-(0.0138*目標設定!$O$5)-0.5473))*1000/4.186,IF(目標設定!$O$7="女",((0.1238+(0.0481*$E308)+(0.0234*目標設定!$O$9)-(0.0138*目標設定!$O$5)-1.0946))*1000/4.186,"error")),"ー")</f>
        <v>ー</v>
      </c>
      <c r="O308" s="35" t="str">
        <f>IF($E308&lt;&gt;"",$N308*(目標設定!$L$13/10)/4,"ー")</f>
        <v>ー</v>
      </c>
      <c r="P308" s="35" t="str">
        <f>IF($E308&lt;&gt;"",$N308*(目標設定!$N$13/10)/9,"ー")</f>
        <v>ー</v>
      </c>
      <c r="Q308" s="105" t="str">
        <f>IF($E308&lt;&gt;"",$N308*(目標設定!$P$13/10)/4,"ー")</f>
        <v>ー</v>
      </c>
      <c r="R308" s="99"/>
    </row>
    <row r="309" spans="2:18" ht="24.95" customHeight="1">
      <c r="B309" s="87">
        <v>306</v>
      </c>
      <c r="C309" s="88">
        <f t="shared" si="8"/>
        <v>45668</v>
      </c>
      <c r="D309" s="108" t="str">
        <f t="shared" si="9"/>
        <v>ー</v>
      </c>
      <c r="E309" s="89"/>
      <c r="F309" s="90"/>
      <c r="G309" s="97">
        <f>IF(ISERROR(E309/(目標設定!$O$9/100*目標設定!$O$9/100)),,E309/(目標設定!$O$9/100*目標設定!$O$9/100))</f>
        <v>0</v>
      </c>
      <c r="H309" s="34" t="s">
        <v>24</v>
      </c>
      <c r="I309" s="34" t="s">
        <v>23</v>
      </c>
      <c r="J309" s="34" t="s">
        <v>43</v>
      </c>
      <c r="K309" s="34" t="s">
        <v>44</v>
      </c>
      <c r="L309" s="34" t="s">
        <v>45</v>
      </c>
      <c r="M309" s="96" t="s">
        <v>46</v>
      </c>
      <c r="N309" s="104" t="str">
        <f>IF($E309&lt;&gt;"",IF(目標設定!$O$7="男",((0.1238+(0.0481*$E309)+(0.0234*目標設定!$O$9)-(0.0138*目標設定!$O$5)-0.5473))*1000/4.186,IF(目標設定!$O$7="女",((0.1238+(0.0481*$E309)+(0.0234*目標設定!$O$9)-(0.0138*目標設定!$O$5)-1.0946))*1000/4.186,"error")),"ー")</f>
        <v>ー</v>
      </c>
      <c r="O309" s="35" t="str">
        <f>IF($E309&lt;&gt;"",$N309*(目標設定!$L$13/10)/4,"ー")</f>
        <v>ー</v>
      </c>
      <c r="P309" s="35" t="str">
        <f>IF($E309&lt;&gt;"",$N309*(目標設定!$N$13/10)/9,"ー")</f>
        <v>ー</v>
      </c>
      <c r="Q309" s="105" t="str">
        <f>IF($E309&lt;&gt;"",$N309*(目標設定!$P$13/10)/4,"ー")</f>
        <v>ー</v>
      </c>
      <c r="R309" s="99"/>
    </row>
    <row r="310" spans="2:18" ht="24.95" customHeight="1">
      <c r="B310" s="87">
        <v>307</v>
      </c>
      <c r="C310" s="88">
        <f t="shared" si="8"/>
        <v>45669</v>
      </c>
      <c r="D310" s="108" t="str">
        <f t="shared" si="9"/>
        <v>ー</v>
      </c>
      <c r="E310" s="89"/>
      <c r="F310" s="90"/>
      <c r="G310" s="97">
        <f>IF(ISERROR(E310/(目標設定!$O$9/100*目標設定!$O$9/100)),,E310/(目標設定!$O$9/100*目標設定!$O$9/100))</f>
        <v>0</v>
      </c>
      <c r="H310" s="34" t="s">
        <v>24</v>
      </c>
      <c r="I310" s="34" t="s">
        <v>23</v>
      </c>
      <c r="J310" s="34" t="s">
        <v>43</v>
      </c>
      <c r="K310" s="34" t="s">
        <v>44</v>
      </c>
      <c r="L310" s="34" t="s">
        <v>45</v>
      </c>
      <c r="M310" s="96" t="s">
        <v>46</v>
      </c>
      <c r="N310" s="104" t="str">
        <f>IF($E310&lt;&gt;"",IF(目標設定!$O$7="男",((0.1238+(0.0481*$E310)+(0.0234*目標設定!$O$9)-(0.0138*目標設定!$O$5)-0.5473))*1000/4.186,IF(目標設定!$O$7="女",((0.1238+(0.0481*$E310)+(0.0234*目標設定!$O$9)-(0.0138*目標設定!$O$5)-1.0946))*1000/4.186,"error")),"ー")</f>
        <v>ー</v>
      </c>
      <c r="O310" s="35" t="str">
        <f>IF($E310&lt;&gt;"",$N310*(目標設定!$L$13/10)/4,"ー")</f>
        <v>ー</v>
      </c>
      <c r="P310" s="35" t="str">
        <f>IF($E310&lt;&gt;"",$N310*(目標設定!$N$13/10)/9,"ー")</f>
        <v>ー</v>
      </c>
      <c r="Q310" s="105" t="str">
        <f>IF($E310&lt;&gt;"",$N310*(目標設定!$P$13/10)/4,"ー")</f>
        <v>ー</v>
      </c>
      <c r="R310" s="99"/>
    </row>
    <row r="311" spans="2:18" ht="24.95" customHeight="1">
      <c r="B311" s="87">
        <v>308</v>
      </c>
      <c r="C311" s="88">
        <f t="shared" si="8"/>
        <v>45670</v>
      </c>
      <c r="D311" s="108" t="str">
        <f t="shared" si="9"/>
        <v>ー</v>
      </c>
      <c r="E311" s="89"/>
      <c r="F311" s="90"/>
      <c r="G311" s="97">
        <f>IF(ISERROR(E311/(目標設定!$O$9/100*目標設定!$O$9/100)),,E311/(目標設定!$O$9/100*目標設定!$O$9/100))</f>
        <v>0</v>
      </c>
      <c r="H311" s="34" t="s">
        <v>24</v>
      </c>
      <c r="I311" s="34" t="s">
        <v>23</v>
      </c>
      <c r="J311" s="34" t="s">
        <v>43</v>
      </c>
      <c r="K311" s="34" t="s">
        <v>44</v>
      </c>
      <c r="L311" s="34" t="s">
        <v>45</v>
      </c>
      <c r="M311" s="96" t="s">
        <v>46</v>
      </c>
      <c r="N311" s="104" t="str">
        <f>IF($E311&lt;&gt;"",IF(目標設定!$O$7="男",((0.1238+(0.0481*$E311)+(0.0234*目標設定!$O$9)-(0.0138*目標設定!$O$5)-0.5473))*1000/4.186,IF(目標設定!$O$7="女",((0.1238+(0.0481*$E311)+(0.0234*目標設定!$O$9)-(0.0138*目標設定!$O$5)-1.0946))*1000/4.186,"error")),"ー")</f>
        <v>ー</v>
      </c>
      <c r="O311" s="35" t="str">
        <f>IF($E311&lt;&gt;"",$N311*(目標設定!$L$13/10)/4,"ー")</f>
        <v>ー</v>
      </c>
      <c r="P311" s="35" t="str">
        <f>IF($E311&lt;&gt;"",$N311*(目標設定!$N$13/10)/9,"ー")</f>
        <v>ー</v>
      </c>
      <c r="Q311" s="105" t="str">
        <f>IF($E311&lt;&gt;"",$N311*(目標設定!$P$13/10)/4,"ー")</f>
        <v>ー</v>
      </c>
      <c r="R311" s="99"/>
    </row>
    <row r="312" spans="2:18" ht="24.95" customHeight="1">
      <c r="B312" s="87">
        <v>309</v>
      </c>
      <c r="C312" s="88">
        <f t="shared" si="8"/>
        <v>45671</v>
      </c>
      <c r="D312" s="108" t="str">
        <f t="shared" si="9"/>
        <v>ー</v>
      </c>
      <c r="E312" s="89"/>
      <c r="F312" s="90"/>
      <c r="G312" s="97">
        <f>IF(ISERROR(E312/(目標設定!$O$9/100*目標設定!$O$9/100)),,E312/(目標設定!$O$9/100*目標設定!$O$9/100))</f>
        <v>0</v>
      </c>
      <c r="H312" s="34" t="s">
        <v>24</v>
      </c>
      <c r="I312" s="34" t="s">
        <v>23</v>
      </c>
      <c r="J312" s="34" t="s">
        <v>43</v>
      </c>
      <c r="K312" s="34" t="s">
        <v>44</v>
      </c>
      <c r="L312" s="34" t="s">
        <v>45</v>
      </c>
      <c r="M312" s="96" t="s">
        <v>46</v>
      </c>
      <c r="N312" s="104" t="str">
        <f>IF($E312&lt;&gt;"",IF(目標設定!$O$7="男",((0.1238+(0.0481*$E312)+(0.0234*目標設定!$O$9)-(0.0138*目標設定!$O$5)-0.5473))*1000/4.186,IF(目標設定!$O$7="女",((0.1238+(0.0481*$E312)+(0.0234*目標設定!$O$9)-(0.0138*目標設定!$O$5)-1.0946))*1000/4.186,"error")),"ー")</f>
        <v>ー</v>
      </c>
      <c r="O312" s="35" t="str">
        <f>IF($E312&lt;&gt;"",$N312*(目標設定!$L$13/10)/4,"ー")</f>
        <v>ー</v>
      </c>
      <c r="P312" s="35" t="str">
        <f>IF($E312&lt;&gt;"",$N312*(目標設定!$N$13/10)/9,"ー")</f>
        <v>ー</v>
      </c>
      <c r="Q312" s="105" t="str">
        <f>IF($E312&lt;&gt;"",$N312*(目標設定!$P$13/10)/4,"ー")</f>
        <v>ー</v>
      </c>
      <c r="R312" s="99"/>
    </row>
    <row r="313" spans="2:18" ht="24.95" customHeight="1">
      <c r="B313" s="87">
        <v>310</v>
      </c>
      <c r="C313" s="88">
        <f t="shared" si="8"/>
        <v>45672</v>
      </c>
      <c r="D313" s="108" t="str">
        <f t="shared" si="9"/>
        <v>ー</v>
      </c>
      <c r="E313" s="89"/>
      <c r="F313" s="90"/>
      <c r="G313" s="97">
        <f>IF(ISERROR(E313/(目標設定!$O$9/100*目標設定!$O$9/100)),,E313/(目標設定!$O$9/100*目標設定!$O$9/100))</f>
        <v>0</v>
      </c>
      <c r="H313" s="34" t="s">
        <v>24</v>
      </c>
      <c r="I313" s="34" t="s">
        <v>23</v>
      </c>
      <c r="J313" s="34" t="s">
        <v>43</v>
      </c>
      <c r="K313" s="34" t="s">
        <v>44</v>
      </c>
      <c r="L313" s="34" t="s">
        <v>45</v>
      </c>
      <c r="M313" s="96" t="s">
        <v>46</v>
      </c>
      <c r="N313" s="104" t="str">
        <f>IF($E313&lt;&gt;"",IF(目標設定!$O$7="男",((0.1238+(0.0481*$E313)+(0.0234*目標設定!$O$9)-(0.0138*目標設定!$O$5)-0.5473))*1000/4.186,IF(目標設定!$O$7="女",((0.1238+(0.0481*$E313)+(0.0234*目標設定!$O$9)-(0.0138*目標設定!$O$5)-1.0946))*1000/4.186,"error")),"ー")</f>
        <v>ー</v>
      </c>
      <c r="O313" s="35" t="str">
        <f>IF($E313&lt;&gt;"",$N313*(目標設定!$L$13/10)/4,"ー")</f>
        <v>ー</v>
      </c>
      <c r="P313" s="35" t="str">
        <f>IF($E313&lt;&gt;"",$N313*(目標設定!$N$13/10)/9,"ー")</f>
        <v>ー</v>
      </c>
      <c r="Q313" s="105" t="str">
        <f>IF($E313&lt;&gt;"",$N313*(目標設定!$P$13/10)/4,"ー")</f>
        <v>ー</v>
      </c>
      <c r="R313" s="99"/>
    </row>
    <row r="314" spans="2:18" ht="24.95" customHeight="1">
      <c r="B314" s="87">
        <v>311</v>
      </c>
      <c r="C314" s="88">
        <f t="shared" si="8"/>
        <v>45673</v>
      </c>
      <c r="D314" s="108" t="str">
        <f t="shared" si="9"/>
        <v>ー</v>
      </c>
      <c r="E314" s="89"/>
      <c r="F314" s="90"/>
      <c r="G314" s="97">
        <f>IF(ISERROR(E314/(目標設定!$O$9/100*目標設定!$O$9/100)),,E314/(目標設定!$O$9/100*目標設定!$O$9/100))</f>
        <v>0</v>
      </c>
      <c r="H314" s="34" t="s">
        <v>24</v>
      </c>
      <c r="I314" s="34" t="s">
        <v>23</v>
      </c>
      <c r="J314" s="34" t="s">
        <v>43</v>
      </c>
      <c r="K314" s="34" t="s">
        <v>44</v>
      </c>
      <c r="L314" s="34" t="s">
        <v>45</v>
      </c>
      <c r="M314" s="96" t="s">
        <v>46</v>
      </c>
      <c r="N314" s="104" t="str">
        <f>IF($E314&lt;&gt;"",IF(目標設定!$O$7="男",((0.1238+(0.0481*$E314)+(0.0234*目標設定!$O$9)-(0.0138*目標設定!$O$5)-0.5473))*1000/4.186,IF(目標設定!$O$7="女",((0.1238+(0.0481*$E314)+(0.0234*目標設定!$O$9)-(0.0138*目標設定!$O$5)-1.0946))*1000/4.186,"error")),"ー")</f>
        <v>ー</v>
      </c>
      <c r="O314" s="35" t="str">
        <f>IF($E314&lt;&gt;"",$N314*(目標設定!$L$13/10)/4,"ー")</f>
        <v>ー</v>
      </c>
      <c r="P314" s="35" t="str">
        <f>IF($E314&lt;&gt;"",$N314*(目標設定!$N$13/10)/9,"ー")</f>
        <v>ー</v>
      </c>
      <c r="Q314" s="105" t="str">
        <f>IF($E314&lt;&gt;"",$N314*(目標設定!$P$13/10)/4,"ー")</f>
        <v>ー</v>
      </c>
      <c r="R314" s="99"/>
    </row>
    <row r="315" spans="2:18" ht="24.95" customHeight="1">
      <c r="B315" s="87">
        <v>312</v>
      </c>
      <c r="C315" s="88">
        <f t="shared" si="8"/>
        <v>45674</v>
      </c>
      <c r="D315" s="108" t="str">
        <f t="shared" si="9"/>
        <v>ー</v>
      </c>
      <c r="E315" s="89"/>
      <c r="F315" s="90"/>
      <c r="G315" s="97">
        <f>IF(ISERROR(E315/(目標設定!$O$9/100*目標設定!$O$9/100)),,E315/(目標設定!$O$9/100*目標設定!$O$9/100))</f>
        <v>0</v>
      </c>
      <c r="H315" s="34" t="s">
        <v>24</v>
      </c>
      <c r="I315" s="34" t="s">
        <v>23</v>
      </c>
      <c r="J315" s="34" t="s">
        <v>43</v>
      </c>
      <c r="K315" s="34" t="s">
        <v>44</v>
      </c>
      <c r="L315" s="34" t="s">
        <v>45</v>
      </c>
      <c r="M315" s="96" t="s">
        <v>46</v>
      </c>
      <c r="N315" s="104" t="str">
        <f>IF($E315&lt;&gt;"",IF(目標設定!$O$7="男",((0.1238+(0.0481*$E315)+(0.0234*目標設定!$O$9)-(0.0138*目標設定!$O$5)-0.5473))*1000/4.186,IF(目標設定!$O$7="女",((0.1238+(0.0481*$E315)+(0.0234*目標設定!$O$9)-(0.0138*目標設定!$O$5)-1.0946))*1000/4.186,"error")),"ー")</f>
        <v>ー</v>
      </c>
      <c r="O315" s="35" t="str">
        <f>IF($E315&lt;&gt;"",$N315*(目標設定!$L$13/10)/4,"ー")</f>
        <v>ー</v>
      </c>
      <c r="P315" s="35" t="str">
        <f>IF($E315&lt;&gt;"",$N315*(目標設定!$N$13/10)/9,"ー")</f>
        <v>ー</v>
      </c>
      <c r="Q315" s="105" t="str">
        <f>IF($E315&lt;&gt;"",$N315*(目標設定!$P$13/10)/4,"ー")</f>
        <v>ー</v>
      </c>
      <c r="R315" s="99"/>
    </row>
    <row r="316" spans="2:18" ht="24.95" customHeight="1">
      <c r="B316" s="87">
        <v>313</v>
      </c>
      <c r="C316" s="88">
        <f t="shared" si="8"/>
        <v>45675</v>
      </c>
      <c r="D316" s="108" t="str">
        <f t="shared" si="9"/>
        <v>ー</v>
      </c>
      <c r="E316" s="89"/>
      <c r="F316" s="90"/>
      <c r="G316" s="97">
        <f>IF(ISERROR(E316/(目標設定!$O$9/100*目標設定!$O$9/100)),,E316/(目標設定!$O$9/100*目標設定!$O$9/100))</f>
        <v>0</v>
      </c>
      <c r="H316" s="34" t="s">
        <v>24</v>
      </c>
      <c r="I316" s="34" t="s">
        <v>23</v>
      </c>
      <c r="J316" s="34" t="s">
        <v>43</v>
      </c>
      <c r="K316" s="34" t="s">
        <v>44</v>
      </c>
      <c r="L316" s="34" t="s">
        <v>45</v>
      </c>
      <c r="M316" s="96" t="s">
        <v>46</v>
      </c>
      <c r="N316" s="104" t="str">
        <f>IF($E316&lt;&gt;"",IF(目標設定!$O$7="男",((0.1238+(0.0481*$E316)+(0.0234*目標設定!$O$9)-(0.0138*目標設定!$O$5)-0.5473))*1000/4.186,IF(目標設定!$O$7="女",((0.1238+(0.0481*$E316)+(0.0234*目標設定!$O$9)-(0.0138*目標設定!$O$5)-1.0946))*1000/4.186,"error")),"ー")</f>
        <v>ー</v>
      </c>
      <c r="O316" s="35" t="str">
        <f>IF($E316&lt;&gt;"",$N316*(目標設定!$L$13/10)/4,"ー")</f>
        <v>ー</v>
      </c>
      <c r="P316" s="35" t="str">
        <f>IF($E316&lt;&gt;"",$N316*(目標設定!$N$13/10)/9,"ー")</f>
        <v>ー</v>
      </c>
      <c r="Q316" s="105" t="str">
        <f>IF($E316&lt;&gt;"",$N316*(目標設定!$P$13/10)/4,"ー")</f>
        <v>ー</v>
      </c>
      <c r="R316" s="99"/>
    </row>
    <row r="317" spans="2:18" ht="24.95" customHeight="1">
      <c r="B317" s="87">
        <v>314</v>
      </c>
      <c r="C317" s="88">
        <f t="shared" si="8"/>
        <v>45676</v>
      </c>
      <c r="D317" s="108" t="str">
        <f t="shared" si="9"/>
        <v>ー</v>
      </c>
      <c r="E317" s="89"/>
      <c r="F317" s="90"/>
      <c r="G317" s="97">
        <f>IF(ISERROR(E317/(目標設定!$O$9/100*目標設定!$O$9/100)),,E317/(目標設定!$O$9/100*目標設定!$O$9/100))</f>
        <v>0</v>
      </c>
      <c r="H317" s="34" t="s">
        <v>24</v>
      </c>
      <c r="I317" s="34" t="s">
        <v>23</v>
      </c>
      <c r="J317" s="34" t="s">
        <v>43</v>
      </c>
      <c r="K317" s="34" t="s">
        <v>44</v>
      </c>
      <c r="L317" s="34" t="s">
        <v>45</v>
      </c>
      <c r="M317" s="96" t="s">
        <v>46</v>
      </c>
      <c r="N317" s="104" t="str">
        <f>IF($E317&lt;&gt;"",IF(目標設定!$O$7="男",((0.1238+(0.0481*$E317)+(0.0234*目標設定!$O$9)-(0.0138*目標設定!$O$5)-0.5473))*1000/4.186,IF(目標設定!$O$7="女",((0.1238+(0.0481*$E317)+(0.0234*目標設定!$O$9)-(0.0138*目標設定!$O$5)-1.0946))*1000/4.186,"error")),"ー")</f>
        <v>ー</v>
      </c>
      <c r="O317" s="35" t="str">
        <f>IF($E317&lt;&gt;"",$N317*(目標設定!$L$13/10)/4,"ー")</f>
        <v>ー</v>
      </c>
      <c r="P317" s="35" t="str">
        <f>IF($E317&lt;&gt;"",$N317*(目標設定!$N$13/10)/9,"ー")</f>
        <v>ー</v>
      </c>
      <c r="Q317" s="105" t="str">
        <f>IF($E317&lt;&gt;"",$N317*(目標設定!$P$13/10)/4,"ー")</f>
        <v>ー</v>
      </c>
      <c r="R317" s="99"/>
    </row>
    <row r="318" spans="2:18" ht="24.95" customHeight="1">
      <c r="B318" s="87">
        <v>315</v>
      </c>
      <c r="C318" s="88">
        <f t="shared" si="8"/>
        <v>45677</v>
      </c>
      <c r="D318" s="108" t="str">
        <f t="shared" si="9"/>
        <v>ー</v>
      </c>
      <c r="E318" s="89"/>
      <c r="F318" s="90"/>
      <c r="G318" s="97">
        <f>IF(ISERROR(E318/(目標設定!$O$9/100*目標設定!$O$9/100)),,E318/(目標設定!$O$9/100*目標設定!$O$9/100))</f>
        <v>0</v>
      </c>
      <c r="H318" s="34" t="s">
        <v>24</v>
      </c>
      <c r="I318" s="34" t="s">
        <v>23</v>
      </c>
      <c r="J318" s="34" t="s">
        <v>43</v>
      </c>
      <c r="K318" s="34" t="s">
        <v>44</v>
      </c>
      <c r="L318" s="34" t="s">
        <v>45</v>
      </c>
      <c r="M318" s="96" t="s">
        <v>46</v>
      </c>
      <c r="N318" s="104" t="str">
        <f>IF($E318&lt;&gt;"",IF(目標設定!$O$7="男",((0.1238+(0.0481*$E318)+(0.0234*目標設定!$O$9)-(0.0138*目標設定!$O$5)-0.5473))*1000/4.186,IF(目標設定!$O$7="女",((0.1238+(0.0481*$E318)+(0.0234*目標設定!$O$9)-(0.0138*目標設定!$O$5)-1.0946))*1000/4.186,"error")),"ー")</f>
        <v>ー</v>
      </c>
      <c r="O318" s="35" t="str">
        <f>IF($E318&lt;&gt;"",$N318*(目標設定!$L$13/10)/4,"ー")</f>
        <v>ー</v>
      </c>
      <c r="P318" s="35" t="str">
        <f>IF($E318&lt;&gt;"",$N318*(目標設定!$N$13/10)/9,"ー")</f>
        <v>ー</v>
      </c>
      <c r="Q318" s="105" t="str">
        <f>IF($E318&lt;&gt;"",$N318*(目標設定!$P$13/10)/4,"ー")</f>
        <v>ー</v>
      </c>
      <c r="R318" s="99"/>
    </row>
    <row r="319" spans="2:18" ht="24.95" customHeight="1">
      <c r="B319" s="87">
        <v>316</v>
      </c>
      <c r="C319" s="88">
        <f t="shared" si="8"/>
        <v>45678</v>
      </c>
      <c r="D319" s="108" t="str">
        <f t="shared" si="9"/>
        <v>ー</v>
      </c>
      <c r="E319" s="89"/>
      <c r="F319" s="90"/>
      <c r="G319" s="97">
        <f>IF(ISERROR(E319/(目標設定!$O$9/100*目標設定!$O$9/100)),,E319/(目標設定!$O$9/100*目標設定!$O$9/100))</f>
        <v>0</v>
      </c>
      <c r="H319" s="34" t="s">
        <v>24</v>
      </c>
      <c r="I319" s="34" t="s">
        <v>23</v>
      </c>
      <c r="J319" s="34" t="s">
        <v>43</v>
      </c>
      <c r="K319" s="34" t="s">
        <v>44</v>
      </c>
      <c r="L319" s="34" t="s">
        <v>45</v>
      </c>
      <c r="M319" s="96" t="s">
        <v>46</v>
      </c>
      <c r="N319" s="104" t="str">
        <f>IF($E319&lt;&gt;"",IF(目標設定!$O$7="男",((0.1238+(0.0481*$E319)+(0.0234*目標設定!$O$9)-(0.0138*目標設定!$O$5)-0.5473))*1000/4.186,IF(目標設定!$O$7="女",((0.1238+(0.0481*$E319)+(0.0234*目標設定!$O$9)-(0.0138*目標設定!$O$5)-1.0946))*1000/4.186,"error")),"ー")</f>
        <v>ー</v>
      </c>
      <c r="O319" s="35" t="str">
        <f>IF($E319&lt;&gt;"",$N319*(目標設定!$L$13/10)/4,"ー")</f>
        <v>ー</v>
      </c>
      <c r="P319" s="35" t="str">
        <f>IF($E319&lt;&gt;"",$N319*(目標設定!$N$13/10)/9,"ー")</f>
        <v>ー</v>
      </c>
      <c r="Q319" s="105" t="str">
        <f>IF($E319&lt;&gt;"",$N319*(目標設定!$P$13/10)/4,"ー")</f>
        <v>ー</v>
      </c>
      <c r="R319" s="99"/>
    </row>
    <row r="320" spans="2:18" ht="24.95" customHeight="1">
      <c r="B320" s="87">
        <v>317</v>
      </c>
      <c r="C320" s="88">
        <f t="shared" si="8"/>
        <v>45679</v>
      </c>
      <c r="D320" s="108" t="str">
        <f t="shared" si="9"/>
        <v>ー</v>
      </c>
      <c r="E320" s="89"/>
      <c r="F320" s="90"/>
      <c r="G320" s="97">
        <f>IF(ISERROR(E320/(目標設定!$O$9/100*目標設定!$O$9/100)),,E320/(目標設定!$O$9/100*目標設定!$O$9/100))</f>
        <v>0</v>
      </c>
      <c r="H320" s="34" t="s">
        <v>24</v>
      </c>
      <c r="I320" s="34" t="s">
        <v>23</v>
      </c>
      <c r="J320" s="34" t="s">
        <v>43</v>
      </c>
      <c r="K320" s="34" t="s">
        <v>44</v>
      </c>
      <c r="L320" s="34" t="s">
        <v>45</v>
      </c>
      <c r="M320" s="96" t="s">
        <v>46</v>
      </c>
      <c r="N320" s="104" t="str">
        <f>IF($E320&lt;&gt;"",IF(目標設定!$O$7="男",((0.1238+(0.0481*$E320)+(0.0234*目標設定!$O$9)-(0.0138*目標設定!$O$5)-0.5473))*1000/4.186,IF(目標設定!$O$7="女",((0.1238+(0.0481*$E320)+(0.0234*目標設定!$O$9)-(0.0138*目標設定!$O$5)-1.0946))*1000/4.186,"error")),"ー")</f>
        <v>ー</v>
      </c>
      <c r="O320" s="35" t="str">
        <f>IF($E320&lt;&gt;"",$N320*(目標設定!$L$13/10)/4,"ー")</f>
        <v>ー</v>
      </c>
      <c r="P320" s="35" t="str">
        <f>IF($E320&lt;&gt;"",$N320*(目標設定!$N$13/10)/9,"ー")</f>
        <v>ー</v>
      </c>
      <c r="Q320" s="105" t="str">
        <f>IF($E320&lt;&gt;"",$N320*(目標設定!$P$13/10)/4,"ー")</f>
        <v>ー</v>
      </c>
      <c r="R320" s="99"/>
    </row>
    <row r="321" spans="2:18" ht="24.95" customHeight="1">
      <c r="B321" s="87">
        <v>318</v>
      </c>
      <c r="C321" s="88">
        <f t="shared" si="8"/>
        <v>45680</v>
      </c>
      <c r="D321" s="108" t="str">
        <f t="shared" si="9"/>
        <v>ー</v>
      </c>
      <c r="E321" s="89"/>
      <c r="F321" s="90"/>
      <c r="G321" s="97">
        <f>IF(ISERROR(E321/(目標設定!$O$9/100*目標設定!$O$9/100)),,E321/(目標設定!$O$9/100*目標設定!$O$9/100))</f>
        <v>0</v>
      </c>
      <c r="H321" s="34" t="s">
        <v>24</v>
      </c>
      <c r="I321" s="34" t="s">
        <v>23</v>
      </c>
      <c r="J321" s="34" t="s">
        <v>43</v>
      </c>
      <c r="K321" s="34" t="s">
        <v>44</v>
      </c>
      <c r="L321" s="34" t="s">
        <v>45</v>
      </c>
      <c r="M321" s="96" t="s">
        <v>46</v>
      </c>
      <c r="N321" s="104" t="str">
        <f>IF($E321&lt;&gt;"",IF(目標設定!$O$7="男",((0.1238+(0.0481*$E321)+(0.0234*目標設定!$O$9)-(0.0138*目標設定!$O$5)-0.5473))*1000/4.186,IF(目標設定!$O$7="女",((0.1238+(0.0481*$E321)+(0.0234*目標設定!$O$9)-(0.0138*目標設定!$O$5)-1.0946))*1000/4.186,"error")),"ー")</f>
        <v>ー</v>
      </c>
      <c r="O321" s="35" t="str">
        <f>IF($E321&lt;&gt;"",$N321*(目標設定!$L$13/10)/4,"ー")</f>
        <v>ー</v>
      </c>
      <c r="P321" s="35" t="str">
        <f>IF($E321&lt;&gt;"",$N321*(目標設定!$N$13/10)/9,"ー")</f>
        <v>ー</v>
      </c>
      <c r="Q321" s="105" t="str">
        <f>IF($E321&lt;&gt;"",$N321*(目標設定!$P$13/10)/4,"ー")</f>
        <v>ー</v>
      </c>
      <c r="R321" s="99"/>
    </row>
    <row r="322" spans="2:18" ht="24.95" customHeight="1">
      <c r="B322" s="87">
        <v>319</v>
      </c>
      <c r="C322" s="88">
        <f t="shared" si="8"/>
        <v>45681</v>
      </c>
      <c r="D322" s="108" t="str">
        <f t="shared" si="9"/>
        <v>ー</v>
      </c>
      <c r="E322" s="89"/>
      <c r="F322" s="90"/>
      <c r="G322" s="97">
        <f>IF(ISERROR(E322/(目標設定!$O$9/100*目標設定!$O$9/100)),,E322/(目標設定!$O$9/100*目標設定!$O$9/100))</f>
        <v>0</v>
      </c>
      <c r="H322" s="34" t="s">
        <v>24</v>
      </c>
      <c r="I322" s="34" t="s">
        <v>23</v>
      </c>
      <c r="J322" s="34" t="s">
        <v>43</v>
      </c>
      <c r="K322" s="34" t="s">
        <v>44</v>
      </c>
      <c r="L322" s="34" t="s">
        <v>45</v>
      </c>
      <c r="M322" s="96" t="s">
        <v>46</v>
      </c>
      <c r="N322" s="104" t="str">
        <f>IF($E322&lt;&gt;"",IF(目標設定!$O$7="男",((0.1238+(0.0481*$E322)+(0.0234*目標設定!$O$9)-(0.0138*目標設定!$O$5)-0.5473))*1000/4.186,IF(目標設定!$O$7="女",((0.1238+(0.0481*$E322)+(0.0234*目標設定!$O$9)-(0.0138*目標設定!$O$5)-1.0946))*1000/4.186,"error")),"ー")</f>
        <v>ー</v>
      </c>
      <c r="O322" s="35" t="str">
        <f>IF($E322&lt;&gt;"",$N322*(目標設定!$L$13/10)/4,"ー")</f>
        <v>ー</v>
      </c>
      <c r="P322" s="35" t="str">
        <f>IF($E322&lt;&gt;"",$N322*(目標設定!$N$13/10)/9,"ー")</f>
        <v>ー</v>
      </c>
      <c r="Q322" s="105" t="str">
        <f>IF($E322&lt;&gt;"",$N322*(目標設定!$P$13/10)/4,"ー")</f>
        <v>ー</v>
      </c>
      <c r="R322" s="99"/>
    </row>
    <row r="323" spans="2:18" ht="24.95" customHeight="1">
      <c r="B323" s="87">
        <v>320</v>
      </c>
      <c r="C323" s="88">
        <f t="shared" si="8"/>
        <v>45682</v>
      </c>
      <c r="D323" s="108" t="str">
        <f t="shared" si="9"/>
        <v>ー</v>
      </c>
      <c r="E323" s="89"/>
      <c r="F323" s="90"/>
      <c r="G323" s="97">
        <f>IF(ISERROR(E323/(目標設定!$O$9/100*目標設定!$O$9/100)),,E323/(目標設定!$O$9/100*目標設定!$O$9/100))</f>
        <v>0</v>
      </c>
      <c r="H323" s="34" t="s">
        <v>24</v>
      </c>
      <c r="I323" s="34" t="s">
        <v>23</v>
      </c>
      <c r="J323" s="34" t="s">
        <v>43</v>
      </c>
      <c r="K323" s="34" t="s">
        <v>44</v>
      </c>
      <c r="L323" s="34" t="s">
        <v>45</v>
      </c>
      <c r="M323" s="96" t="s">
        <v>46</v>
      </c>
      <c r="N323" s="104" t="str">
        <f>IF($E323&lt;&gt;"",IF(目標設定!$O$7="男",((0.1238+(0.0481*$E323)+(0.0234*目標設定!$O$9)-(0.0138*目標設定!$O$5)-0.5473))*1000/4.186,IF(目標設定!$O$7="女",((0.1238+(0.0481*$E323)+(0.0234*目標設定!$O$9)-(0.0138*目標設定!$O$5)-1.0946))*1000/4.186,"error")),"ー")</f>
        <v>ー</v>
      </c>
      <c r="O323" s="35" t="str">
        <f>IF($E323&lt;&gt;"",$N323*(目標設定!$L$13/10)/4,"ー")</f>
        <v>ー</v>
      </c>
      <c r="P323" s="35" t="str">
        <f>IF($E323&lt;&gt;"",$N323*(目標設定!$N$13/10)/9,"ー")</f>
        <v>ー</v>
      </c>
      <c r="Q323" s="105" t="str">
        <f>IF($E323&lt;&gt;"",$N323*(目標設定!$P$13/10)/4,"ー")</f>
        <v>ー</v>
      </c>
      <c r="R323" s="99"/>
    </row>
    <row r="324" spans="2:18" ht="24.95" customHeight="1">
      <c r="B324" s="87">
        <v>321</v>
      </c>
      <c r="C324" s="88">
        <f t="shared" si="8"/>
        <v>45683</v>
      </c>
      <c r="D324" s="108" t="str">
        <f t="shared" si="9"/>
        <v>ー</v>
      </c>
      <c r="E324" s="89"/>
      <c r="F324" s="90"/>
      <c r="G324" s="97">
        <f>IF(ISERROR(E324/(目標設定!$O$9/100*目標設定!$O$9/100)),,E324/(目標設定!$O$9/100*目標設定!$O$9/100))</f>
        <v>0</v>
      </c>
      <c r="H324" s="34" t="s">
        <v>24</v>
      </c>
      <c r="I324" s="34" t="s">
        <v>23</v>
      </c>
      <c r="J324" s="34" t="s">
        <v>43</v>
      </c>
      <c r="K324" s="34" t="s">
        <v>44</v>
      </c>
      <c r="L324" s="34" t="s">
        <v>45</v>
      </c>
      <c r="M324" s="96" t="s">
        <v>46</v>
      </c>
      <c r="N324" s="104" t="str">
        <f>IF($E324&lt;&gt;"",IF(目標設定!$O$7="男",((0.1238+(0.0481*$E324)+(0.0234*目標設定!$O$9)-(0.0138*目標設定!$O$5)-0.5473))*1000/4.186,IF(目標設定!$O$7="女",((0.1238+(0.0481*$E324)+(0.0234*目標設定!$O$9)-(0.0138*目標設定!$O$5)-1.0946))*1000/4.186,"error")),"ー")</f>
        <v>ー</v>
      </c>
      <c r="O324" s="35" t="str">
        <f>IF($E324&lt;&gt;"",$N324*(目標設定!$L$13/10)/4,"ー")</f>
        <v>ー</v>
      </c>
      <c r="P324" s="35" t="str">
        <f>IF($E324&lt;&gt;"",$N324*(目標設定!$N$13/10)/9,"ー")</f>
        <v>ー</v>
      </c>
      <c r="Q324" s="105" t="str">
        <f>IF($E324&lt;&gt;"",$N324*(目標設定!$P$13/10)/4,"ー")</f>
        <v>ー</v>
      </c>
      <c r="R324" s="99"/>
    </row>
    <row r="325" spans="2:18" ht="24.95" customHeight="1">
      <c r="B325" s="87">
        <v>322</v>
      </c>
      <c r="C325" s="88">
        <f t="shared" si="8"/>
        <v>45684</v>
      </c>
      <c r="D325" s="108" t="str">
        <f t="shared" si="9"/>
        <v>ー</v>
      </c>
      <c r="E325" s="89"/>
      <c r="F325" s="90"/>
      <c r="G325" s="97">
        <f>IF(ISERROR(E325/(目標設定!$O$9/100*目標設定!$O$9/100)),,E325/(目標設定!$O$9/100*目標設定!$O$9/100))</f>
        <v>0</v>
      </c>
      <c r="H325" s="34" t="s">
        <v>24</v>
      </c>
      <c r="I325" s="34" t="s">
        <v>23</v>
      </c>
      <c r="J325" s="34" t="s">
        <v>43</v>
      </c>
      <c r="K325" s="34" t="s">
        <v>44</v>
      </c>
      <c r="L325" s="34" t="s">
        <v>45</v>
      </c>
      <c r="M325" s="96" t="s">
        <v>46</v>
      </c>
      <c r="N325" s="104" t="str">
        <f>IF($E325&lt;&gt;"",IF(目標設定!$O$7="男",((0.1238+(0.0481*$E325)+(0.0234*目標設定!$O$9)-(0.0138*目標設定!$O$5)-0.5473))*1000/4.186,IF(目標設定!$O$7="女",((0.1238+(0.0481*$E325)+(0.0234*目標設定!$O$9)-(0.0138*目標設定!$O$5)-1.0946))*1000/4.186,"error")),"ー")</f>
        <v>ー</v>
      </c>
      <c r="O325" s="35" t="str">
        <f>IF($E325&lt;&gt;"",$N325*(目標設定!$L$13/10)/4,"ー")</f>
        <v>ー</v>
      </c>
      <c r="P325" s="35" t="str">
        <f>IF($E325&lt;&gt;"",$N325*(目標設定!$N$13/10)/9,"ー")</f>
        <v>ー</v>
      </c>
      <c r="Q325" s="105" t="str">
        <f>IF($E325&lt;&gt;"",$N325*(目標設定!$P$13/10)/4,"ー")</f>
        <v>ー</v>
      </c>
      <c r="R325" s="99"/>
    </row>
    <row r="326" spans="2:18" ht="24.95" customHeight="1">
      <c r="B326" s="87">
        <v>323</v>
      </c>
      <c r="C326" s="88">
        <f t="shared" ref="C326:C369" si="10">C325+1</f>
        <v>45685</v>
      </c>
      <c r="D326" s="108" t="str">
        <f t="shared" ref="D326:D369" si="11">IF($E326&lt;&gt;"",E326-E325,"ー")</f>
        <v>ー</v>
      </c>
      <c r="E326" s="89"/>
      <c r="F326" s="90"/>
      <c r="G326" s="97">
        <f>IF(ISERROR(E326/(目標設定!$O$9/100*目標設定!$O$9/100)),,E326/(目標設定!$O$9/100*目標設定!$O$9/100))</f>
        <v>0</v>
      </c>
      <c r="H326" s="34" t="s">
        <v>24</v>
      </c>
      <c r="I326" s="34" t="s">
        <v>23</v>
      </c>
      <c r="J326" s="34" t="s">
        <v>43</v>
      </c>
      <c r="K326" s="34" t="s">
        <v>44</v>
      </c>
      <c r="L326" s="34" t="s">
        <v>45</v>
      </c>
      <c r="M326" s="96" t="s">
        <v>46</v>
      </c>
      <c r="N326" s="104" t="str">
        <f>IF($E326&lt;&gt;"",IF(目標設定!$O$7="男",((0.1238+(0.0481*$E326)+(0.0234*目標設定!$O$9)-(0.0138*目標設定!$O$5)-0.5473))*1000/4.186,IF(目標設定!$O$7="女",((0.1238+(0.0481*$E326)+(0.0234*目標設定!$O$9)-(0.0138*目標設定!$O$5)-1.0946))*1000/4.186,"error")),"ー")</f>
        <v>ー</v>
      </c>
      <c r="O326" s="35" t="str">
        <f>IF($E326&lt;&gt;"",$N326*(目標設定!$L$13/10)/4,"ー")</f>
        <v>ー</v>
      </c>
      <c r="P326" s="35" t="str">
        <f>IF($E326&lt;&gt;"",$N326*(目標設定!$N$13/10)/9,"ー")</f>
        <v>ー</v>
      </c>
      <c r="Q326" s="105" t="str">
        <f>IF($E326&lt;&gt;"",$N326*(目標設定!$P$13/10)/4,"ー")</f>
        <v>ー</v>
      </c>
      <c r="R326" s="99"/>
    </row>
    <row r="327" spans="2:18" ht="24.95" customHeight="1">
      <c r="B327" s="87">
        <v>324</v>
      </c>
      <c r="C327" s="88">
        <f t="shared" si="10"/>
        <v>45686</v>
      </c>
      <c r="D327" s="108" t="str">
        <f t="shared" si="11"/>
        <v>ー</v>
      </c>
      <c r="E327" s="89"/>
      <c r="F327" s="90"/>
      <c r="G327" s="97">
        <f>IF(ISERROR(E327/(目標設定!$O$9/100*目標設定!$O$9/100)),,E327/(目標設定!$O$9/100*目標設定!$O$9/100))</f>
        <v>0</v>
      </c>
      <c r="H327" s="34" t="s">
        <v>24</v>
      </c>
      <c r="I327" s="34" t="s">
        <v>23</v>
      </c>
      <c r="J327" s="34" t="s">
        <v>43</v>
      </c>
      <c r="K327" s="34" t="s">
        <v>44</v>
      </c>
      <c r="L327" s="34" t="s">
        <v>45</v>
      </c>
      <c r="M327" s="96" t="s">
        <v>46</v>
      </c>
      <c r="N327" s="104" t="str">
        <f>IF($E327&lt;&gt;"",IF(目標設定!$O$7="男",((0.1238+(0.0481*$E327)+(0.0234*目標設定!$O$9)-(0.0138*目標設定!$O$5)-0.5473))*1000/4.186,IF(目標設定!$O$7="女",((0.1238+(0.0481*$E327)+(0.0234*目標設定!$O$9)-(0.0138*目標設定!$O$5)-1.0946))*1000/4.186,"error")),"ー")</f>
        <v>ー</v>
      </c>
      <c r="O327" s="35" t="str">
        <f>IF($E327&lt;&gt;"",$N327*(目標設定!$L$13/10)/4,"ー")</f>
        <v>ー</v>
      </c>
      <c r="P327" s="35" t="str">
        <f>IF($E327&lt;&gt;"",$N327*(目標設定!$N$13/10)/9,"ー")</f>
        <v>ー</v>
      </c>
      <c r="Q327" s="105" t="str">
        <f>IF($E327&lt;&gt;"",$N327*(目標設定!$P$13/10)/4,"ー")</f>
        <v>ー</v>
      </c>
      <c r="R327" s="99"/>
    </row>
    <row r="328" spans="2:18" ht="24.95" customHeight="1">
      <c r="B328" s="87">
        <v>325</v>
      </c>
      <c r="C328" s="88">
        <f t="shared" si="10"/>
        <v>45687</v>
      </c>
      <c r="D328" s="108" t="str">
        <f t="shared" si="11"/>
        <v>ー</v>
      </c>
      <c r="E328" s="89"/>
      <c r="F328" s="90"/>
      <c r="G328" s="97">
        <f>IF(ISERROR(E328/(目標設定!$O$9/100*目標設定!$O$9/100)),,E328/(目標設定!$O$9/100*目標設定!$O$9/100))</f>
        <v>0</v>
      </c>
      <c r="H328" s="34" t="s">
        <v>24</v>
      </c>
      <c r="I328" s="34" t="s">
        <v>23</v>
      </c>
      <c r="J328" s="34" t="s">
        <v>43</v>
      </c>
      <c r="K328" s="34" t="s">
        <v>44</v>
      </c>
      <c r="L328" s="34" t="s">
        <v>45</v>
      </c>
      <c r="M328" s="96" t="s">
        <v>46</v>
      </c>
      <c r="N328" s="104" t="str">
        <f>IF($E328&lt;&gt;"",IF(目標設定!$O$7="男",((0.1238+(0.0481*$E328)+(0.0234*目標設定!$O$9)-(0.0138*目標設定!$O$5)-0.5473))*1000/4.186,IF(目標設定!$O$7="女",((0.1238+(0.0481*$E328)+(0.0234*目標設定!$O$9)-(0.0138*目標設定!$O$5)-1.0946))*1000/4.186,"error")),"ー")</f>
        <v>ー</v>
      </c>
      <c r="O328" s="35" t="str">
        <f>IF($E328&lt;&gt;"",$N328*(目標設定!$L$13/10)/4,"ー")</f>
        <v>ー</v>
      </c>
      <c r="P328" s="35" t="str">
        <f>IF($E328&lt;&gt;"",$N328*(目標設定!$N$13/10)/9,"ー")</f>
        <v>ー</v>
      </c>
      <c r="Q328" s="105" t="str">
        <f>IF($E328&lt;&gt;"",$N328*(目標設定!$P$13/10)/4,"ー")</f>
        <v>ー</v>
      </c>
      <c r="R328" s="99"/>
    </row>
    <row r="329" spans="2:18" ht="24.95" customHeight="1">
      <c r="B329" s="87">
        <v>326</v>
      </c>
      <c r="C329" s="88">
        <f t="shared" si="10"/>
        <v>45688</v>
      </c>
      <c r="D329" s="108" t="str">
        <f t="shared" si="11"/>
        <v>ー</v>
      </c>
      <c r="E329" s="89"/>
      <c r="F329" s="90"/>
      <c r="G329" s="97">
        <f>IF(ISERROR(E329/(目標設定!$O$9/100*目標設定!$O$9/100)),,E329/(目標設定!$O$9/100*目標設定!$O$9/100))</f>
        <v>0</v>
      </c>
      <c r="H329" s="34" t="s">
        <v>24</v>
      </c>
      <c r="I329" s="34" t="s">
        <v>23</v>
      </c>
      <c r="J329" s="34" t="s">
        <v>43</v>
      </c>
      <c r="K329" s="34" t="s">
        <v>44</v>
      </c>
      <c r="L329" s="34" t="s">
        <v>45</v>
      </c>
      <c r="M329" s="96" t="s">
        <v>46</v>
      </c>
      <c r="N329" s="104" t="str">
        <f>IF($E329&lt;&gt;"",IF(目標設定!$O$7="男",((0.1238+(0.0481*$E329)+(0.0234*目標設定!$O$9)-(0.0138*目標設定!$O$5)-0.5473))*1000/4.186,IF(目標設定!$O$7="女",((0.1238+(0.0481*$E329)+(0.0234*目標設定!$O$9)-(0.0138*目標設定!$O$5)-1.0946))*1000/4.186,"error")),"ー")</f>
        <v>ー</v>
      </c>
      <c r="O329" s="35" t="str">
        <f>IF($E329&lt;&gt;"",$N329*(目標設定!$L$13/10)/4,"ー")</f>
        <v>ー</v>
      </c>
      <c r="P329" s="35" t="str">
        <f>IF($E329&lt;&gt;"",$N329*(目標設定!$N$13/10)/9,"ー")</f>
        <v>ー</v>
      </c>
      <c r="Q329" s="105" t="str">
        <f>IF($E329&lt;&gt;"",$N329*(目標設定!$P$13/10)/4,"ー")</f>
        <v>ー</v>
      </c>
      <c r="R329" s="99"/>
    </row>
    <row r="330" spans="2:18" ht="24.95" customHeight="1">
      <c r="B330" s="87">
        <v>327</v>
      </c>
      <c r="C330" s="88">
        <f t="shared" si="10"/>
        <v>45689</v>
      </c>
      <c r="D330" s="108" t="str">
        <f t="shared" si="11"/>
        <v>ー</v>
      </c>
      <c r="E330" s="89"/>
      <c r="F330" s="90"/>
      <c r="G330" s="97">
        <f>IF(ISERROR(E330/(目標設定!$O$9/100*目標設定!$O$9/100)),,E330/(目標設定!$O$9/100*目標設定!$O$9/100))</f>
        <v>0</v>
      </c>
      <c r="H330" s="34" t="s">
        <v>24</v>
      </c>
      <c r="I330" s="34" t="s">
        <v>23</v>
      </c>
      <c r="J330" s="34" t="s">
        <v>43</v>
      </c>
      <c r="K330" s="34" t="s">
        <v>44</v>
      </c>
      <c r="L330" s="34" t="s">
        <v>45</v>
      </c>
      <c r="M330" s="96" t="s">
        <v>46</v>
      </c>
      <c r="N330" s="104" t="str">
        <f>IF($E330&lt;&gt;"",IF(目標設定!$O$7="男",((0.1238+(0.0481*$E330)+(0.0234*目標設定!$O$9)-(0.0138*目標設定!$O$5)-0.5473))*1000/4.186,IF(目標設定!$O$7="女",((0.1238+(0.0481*$E330)+(0.0234*目標設定!$O$9)-(0.0138*目標設定!$O$5)-1.0946))*1000/4.186,"error")),"ー")</f>
        <v>ー</v>
      </c>
      <c r="O330" s="35" t="str">
        <f>IF($E330&lt;&gt;"",$N330*(目標設定!$L$13/10)/4,"ー")</f>
        <v>ー</v>
      </c>
      <c r="P330" s="35" t="str">
        <f>IF($E330&lt;&gt;"",$N330*(目標設定!$N$13/10)/9,"ー")</f>
        <v>ー</v>
      </c>
      <c r="Q330" s="105" t="str">
        <f>IF($E330&lt;&gt;"",$N330*(目標設定!$P$13/10)/4,"ー")</f>
        <v>ー</v>
      </c>
      <c r="R330" s="99"/>
    </row>
    <row r="331" spans="2:18" ht="24.95" customHeight="1">
      <c r="B331" s="87">
        <v>328</v>
      </c>
      <c r="C331" s="88">
        <f t="shared" si="10"/>
        <v>45690</v>
      </c>
      <c r="D331" s="108" t="str">
        <f t="shared" si="11"/>
        <v>ー</v>
      </c>
      <c r="E331" s="89"/>
      <c r="F331" s="90"/>
      <c r="G331" s="97">
        <f>IF(ISERROR(E331/(目標設定!$O$9/100*目標設定!$O$9/100)),,E331/(目標設定!$O$9/100*目標設定!$O$9/100))</f>
        <v>0</v>
      </c>
      <c r="H331" s="34" t="s">
        <v>24</v>
      </c>
      <c r="I331" s="34" t="s">
        <v>23</v>
      </c>
      <c r="J331" s="34" t="s">
        <v>43</v>
      </c>
      <c r="K331" s="34" t="s">
        <v>44</v>
      </c>
      <c r="L331" s="34" t="s">
        <v>45</v>
      </c>
      <c r="M331" s="96" t="s">
        <v>46</v>
      </c>
      <c r="N331" s="104" t="str">
        <f>IF($E331&lt;&gt;"",IF(目標設定!$O$7="男",((0.1238+(0.0481*$E331)+(0.0234*目標設定!$O$9)-(0.0138*目標設定!$O$5)-0.5473))*1000/4.186,IF(目標設定!$O$7="女",((0.1238+(0.0481*$E331)+(0.0234*目標設定!$O$9)-(0.0138*目標設定!$O$5)-1.0946))*1000/4.186,"error")),"ー")</f>
        <v>ー</v>
      </c>
      <c r="O331" s="35" t="str">
        <f>IF($E331&lt;&gt;"",$N331*(目標設定!$L$13/10)/4,"ー")</f>
        <v>ー</v>
      </c>
      <c r="P331" s="35" t="str">
        <f>IF($E331&lt;&gt;"",$N331*(目標設定!$N$13/10)/9,"ー")</f>
        <v>ー</v>
      </c>
      <c r="Q331" s="105" t="str">
        <f>IF($E331&lt;&gt;"",$N331*(目標設定!$P$13/10)/4,"ー")</f>
        <v>ー</v>
      </c>
      <c r="R331" s="99"/>
    </row>
    <row r="332" spans="2:18" ht="24.95" customHeight="1">
      <c r="B332" s="87">
        <v>329</v>
      </c>
      <c r="C332" s="88">
        <f t="shared" si="10"/>
        <v>45691</v>
      </c>
      <c r="D332" s="108" t="str">
        <f t="shared" si="11"/>
        <v>ー</v>
      </c>
      <c r="E332" s="89"/>
      <c r="F332" s="90"/>
      <c r="G332" s="97">
        <f>IF(ISERROR(E332/(目標設定!$O$9/100*目標設定!$O$9/100)),,E332/(目標設定!$O$9/100*目標設定!$O$9/100))</f>
        <v>0</v>
      </c>
      <c r="H332" s="34" t="s">
        <v>24</v>
      </c>
      <c r="I332" s="34" t="s">
        <v>23</v>
      </c>
      <c r="J332" s="34" t="s">
        <v>43</v>
      </c>
      <c r="K332" s="34" t="s">
        <v>44</v>
      </c>
      <c r="L332" s="34" t="s">
        <v>45</v>
      </c>
      <c r="M332" s="96" t="s">
        <v>46</v>
      </c>
      <c r="N332" s="104" t="str">
        <f>IF($E332&lt;&gt;"",IF(目標設定!$O$7="男",((0.1238+(0.0481*$E332)+(0.0234*目標設定!$O$9)-(0.0138*目標設定!$O$5)-0.5473))*1000/4.186,IF(目標設定!$O$7="女",((0.1238+(0.0481*$E332)+(0.0234*目標設定!$O$9)-(0.0138*目標設定!$O$5)-1.0946))*1000/4.186,"error")),"ー")</f>
        <v>ー</v>
      </c>
      <c r="O332" s="35" t="str">
        <f>IF($E332&lt;&gt;"",$N332*(目標設定!$L$13/10)/4,"ー")</f>
        <v>ー</v>
      </c>
      <c r="P332" s="35" t="str">
        <f>IF($E332&lt;&gt;"",$N332*(目標設定!$N$13/10)/9,"ー")</f>
        <v>ー</v>
      </c>
      <c r="Q332" s="105" t="str">
        <f>IF($E332&lt;&gt;"",$N332*(目標設定!$P$13/10)/4,"ー")</f>
        <v>ー</v>
      </c>
      <c r="R332" s="99"/>
    </row>
    <row r="333" spans="2:18" ht="24.95" customHeight="1">
      <c r="B333" s="87">
        <v>330</v>
      </c>
      <c r="C333" s="88">
        <f t="shared" si="10"/>
        <v>45692</v>
      </c>
      <c r="D333" s="108" t="str">
        <f t="shared" si="11"/>
        <v>ー</v>
      </c>
      <c r="E333" s="89"/>
      <c r="F333" s="90"/>
      <c r="G333" s="97">
        <f>IF(ISERROR(E333/(目標設定!$O$9/100*目標設定!$O$9/100)),,E333/(目標設定!$O$9/100*目標設定!$O$9/100))</f>
        <v>0</v>
      </c>
      <c r="H333" s="34" t="s">
        <v>24</v>
      </c>
      <c r="I333" s="34" t="s">
        <v>23</v>
      </c>
      <c r="J333" s="34" t="s">
        <v>43</v>
      </c>
      <c r="K333" s="34" t="s">
        <v>44</v>
      </c>
      <c r="L333" s="34" t="s">
        <v>45</v>
      </c>
      <c r="M333" s="96" t="s">
        <v>46</v>
      </c>
      <c r="N333" s="104" t="str">
        <f>IF($E333&lt;&gt;"",IF(目標設定!$O$7="男",((0.1238+(0.0481*$E333)+(0.0234*目標設定!$O$9)-(0.0138*目標設定!$O$5)-0.5473))*1000/4.186,IF(目標設定!$O$7="女",((0.1238+(0.0481*$E333)+(0.0234*目標設定!$O$9)-(0.0138*目標設定!$O$5)-1.0946))*1000/4.186,"error")),"ー")</f>
        <v>ー</v>
      </c>
      <c r="O333" s="35" t="str">
        <f>IF($E333&lt;&gt;"",$N333*(目標設定!$L$13/10)/4,"ー")</f>
        <v>ー</v>
      </c>
      <c r="P333" s="35" t="str">
        <f>IF($E333&lt;&gt;"",$N333*(目標設定!$N$13/10)/9,"ー")</f>
        <v>ー</v>
      </c>
      <c r="Q333" s="105" t="str">
        <f>IF($E333&lt;&gt;"",$N333*(目標設定!$P$13/10)/4,"ー")</f>
        <v>ー</v>
      </c>
      <c r="R333" s="99"/>
    </row>
    <row r="334" spans="2:18" ht="24.95" customHeight="1">
      <c r="B334" s="87">
        <v>331</v>
      </c>
      <c r="C334" s="88">
        <f t="shared" si="10"/>
        <v>45693</v>
      </c>
      <c r="D334" s="108" t="str">
        <f t="shared" si="11"/>
        <v>ー</v>
      </c>
      <c r="E334" s="89"/>
      <c r="F334" s="90"/>
      <c r="G334" s="97">
        <f>IF(ISERROR(E334/(目標設定!$O$9/100*目標設定!$O$9/100)),,E334/(目標設定!$O$9/100*目標設定!$O$9/100))</f>
        <v>0</v>
      </c>
      <c r="H334" s="34" t="s">
        <v>24</v>
      </c>
      <c r="I334" s="34" t="s">
        <v>23</v>
      </c>
      <c r="J334" s="34" t="s">
        <v>43</v>
      </c>
      <c r="K334" s="34" t="s">
        <v>44</v>
      </c>
      <c r="L334" s="34" t="s">
        <v>45</v>
      </c>
      <c r="M334" s="96" t="s">
        <v>46</v>
      </c>
      <c r="N334" s="104" t="str">
        <f>IF($E334&lt;&gt;"",IF(目標設定!$O$7="男",((0.1238+(0.0481*$E334)+(0.0234*目標設定!$O$9)-(0.0138*目標設定!$O$5)-0.5473))*1000/4.186,IF(目標設定!$O$7="女",((0.1238+(0.0481*$E334)+(0.0234*目標設定!$O$9)-(0.0138*目標設定!$O$5)-1.0946))*1000/4.186,"error")),"ー")</f>
        <v>ー</v>
      </c>
      <c r="O334" s="35" t="str">
        <f>IF($E334&lt;&gt;"",$N334*(目標設定!$L$13/10)/4,"ー")</f>
        <v>ー</v>
      </c>
      <c r="P334" s="35" t="str">
        <f>IF($E334&lt;&gt;"",$N334*(目標設定!$N$13/10)/9,"ー")</f>
        <v>ー</v>
      </c>
      <c r="Q334" s="105" t="str">
        <f>IF($E334&lt;&gt;"",$N334*(目標設定!$P$13/10)/4,"ー")</f>
        <v>ー</v>
      </c>
      <c r="R334" s="99"/>
    </row>
    <row r="335" spans="2:18" ht="24.95" customHeight="1">
      <c r="B335" s="87">
        <v>332</v>
      </c>
      <c r="C335" s="88">
        <f t="shared" si="10"/>
        <v>45694</v>
      </c>
      <c r="D335" s="108" t="str">
        <f t="shared" si="11"/>
        <v>ー</v>
      </c>
      <c r="E335" s="89"/>
      <c r="F335" s="90"/>
      <c r="G335" s="97">
        <f>IF(ISERROR(E335/(目標設定!$O$9/100*目標設定!$O$9/100)),,E335/(目標設定!$O$9/100*目標設定!$O$9/100))</f>
        <v>0</v>
      </c>
      <c r="H335" s="34" t="s">
        <v>24</v>
      </c>
      <c r="I335" s="34" t="s">
        <v>23</v>
      </c>
      <c r="J335" s="34" t="s">
        <v>43</v>
      </c>
      <c r="K335" s="34" t="s">
        <v>44</v>
      </c>
      <c r="L335" s="34" t="s">
        <v>45</v>
      </c>
      <c r="M335" s="96" t="s">
        <v>46</v>
      </c>
      <c r="N335" s="104" t="str">
        <f>IF($E335&lt;&gt;"",IF(目標設定!$O$7="男",((0.1238+(0.0481*$E335)+(0.0234*目標設定!$O$9)-(0.0138*目標設定!$O$5)-0.5473))*1000/4.186,IF(目標設定!$O$7="女",((0.1238+(0.0481*$E335)+(0.0234*目標設定!$O$9)-(0.0138*目標設定!$O$5)-1.0946))*1000/4.186,"error")),"ー")</f>
        <v>ー</v>
      </c>
      <c r="O335" s="35" t="str">
        <f>IF($E335&lt;&gt;"",$N335*(目標設定!$L$13/10)/4,"ー")</f>
        <v>ー</v>
      </c>
      <c r="P335" s="35" t="str">
        <f>IF($E335&lt;&gt;"",$N335*(目標設定!$N$13/10)/9,"ー")</f>
        <v>ー</v>
      </c>
      <c r="Q335" s="105" t="str">
        <f>IF($E335&lt;&gt;"",$N335*(目標設定!$P$13/10)/4,"ー")</f>
        <v>ー</v>
      </c>
      <c r="R335" s="99"/>
    </row>
    <row r="336" spans="2:18" ht="24.95" customHeight="1">
      <c r="B336" s="87">
        <v>333</v>
      </c>
      <c r="C336" s="88">
        <f t="shared" si="10"/>
        <v>45695</v>
      </c>
      <c r="D336" s="108" t="str">
        <f t="shared" si="11"/>
        <v>ー</v>
      </c>
      <c r="E336" s="89"/>
      <c r="F336" s="90"/>
      <c r="G336" s="97">
        <f>IF(ISERROR(E336/(目標設定!$O$9/100*目標設定!$O$9/100)),,E336/(目標設定!$O$9/100*目標設定!$O$9/100))</f>
        <v>0</v>
      </c>
      <c r="H336" s="34" t="s">
        <v>24</v>
      </c>
      <c r="I336" s="34" t="s">
        <v>23</v>
      </c>
      <c r="J336" s="34" t="s">
        <v>43</v>
      </c>
      <c r="K336" s="34" t="s">
        <v>44</v>
      </c>
      <c r="L336" s="34" t="s">
        <v>45</v>
      </c>
      <c r="M336" s="96" t="s">
        <v>46</v>
      </c>
      <c r="N336" s="104" t="str">
        <f>IF($E336&lt;&gt;"",IF(目標設定!$O$7="男",((0.1238+(0.0481*$E336)+(0.0234*目標設定!$O$9)-(0.0138*目標設定!$O$5)-0.5473))*1000/4.186,IF(目標設定!$O$7="女",((0.1238+(0.0481*$E336)+(0.0234*目標設定!$O$9)-(0.0138*目標設定!$O$5)-1.0946))*1000/4.186,"error")),"ー")</f>
        <v>ー</v>
      </c>
      <c r="O336" s="35" t="str">
        <f>IF($E336&lt;&gt;"",$N336*(目標設定!$L$13/10)/4,"ー")</f>
        <v>ー</v>
      </c>
      <c r="P336" s="35" t="str">
        <f>IF($E336&lt;&gt;"",$N336*(目標設定!$N$13/10)/9,"ー")</f>
        <v>ー</v>
      </c>
      <c r="Q336" s="105" t="str">
        <f>IF($E336&lt;&gt;"",$N336*(目標設定!$P$13/10)/4,"ー")</f>
        <v>ー</v>
      </c>
      <c r="R336" s="99"/>
    </row>
    <row r="337" spans="2:18" ht="24.95" customHeight="1">
      <c r="B337" s="87">
        <v>334</v>
      </c>
      <c r="C337" s="88">
        <f t="shared" si="10"/>
        <v>45696</v>
      </c>
      <c r="D337" s="108" t="str">
        <f t="shared" si="11"/>
        <v>ー</v>
      </c>
      <c r="E337" s="89"/>
      <c r="F337" s="90"/>
      <c r="G337" s="97">
        <f>IF(ISERROR(E337/(目標設定!$O$9/100*目標設定!$O$9/100)),,E337/(目標設定!$O$9/100*目標設定!$O$9/100))</f>
        <v>0</v>
      </c>
      <c r="H337" s="34" t="s">
        <v>24</v>
      </c>
      <c r="I337" s="34" t="s">
        <v>23</v>
      </c>
      <c r="J337" s="34" t="s">
        <v>43</v>
      </c>
      <c r="K337" s="34" t="s">
        <v>44</v>
      </c>
      <c r="L337" s="34" t="s">
        <v>45</v>
      </c>
      <c r="M337" s="96" t="s">
        <v>46</v>
      </c>
      <c r="N337" s="104" t="str">
        <f>IF($E337&lt;&gt;"",IF(目標設定!$O$7="男",((0.1238+(0.0481*$E337)+(0.0234*目標設定!$O$9)-(0.0138*目標設定!$O$5)-0.5473))*1000/4.186,IF(目標設定!$O$7="女",((0.1238+(0.0481*$E337)+(0.0234*目標設定!$O$9)-(0.0138*目標設定!$O$5)-1.0946))*1000/4.186,"error")),"ー")</f>
        <v>ー</v>
      </c>
      <c r="O337" s="35" t="str">
        <f>IF($E337&lt;&gt;"",$N337*(目標設定!$L$13/10)/4,"ー")</f>
        <v>ー</v>
      </c>
      <c r="P337" s="35" t="str">
        <f>IF($E337&lt;&gt;"",$N337*(目標設定!$N$13/10)/9,"ー")</f>
        <v>ー</v>
      </c>
      <c r="Q337" s="105" t="str">
        <f>IF($E337&lt;&gt;"",$N337*(目標設定!$P$13/10)/4,"ー")</f>
        <v>ー</v>
      </c>
      <c r="R337" s="99"/>
    </row>
    <row r="338" spans="2:18" ht="24.95" customHeight="1">
      <c r="B338" s="87">
        <v>335</v>
      </c>
      <c r="C338" s="88">
        <f t="shared" si="10"/>
        <v>45697</v>
      </c>
      <c r="D338" s="108" t="str">
        <f t="shared" si="11"/>
        <v>ー</v>
      </c>
      <c r="E338" s="89"/>
      <c r="F338" s="90"/>
      <c r="G338" s="97">
        <f>IF(ISERROR(E338/(目標設定!$O$9/100*目標設定!$O$9/100)),,E338/(目標設定!$O$9/100*目標設定!$O$9/100))</f>
        <v>0</v>
      </c>
      <c r="H338" s="34" t="s">
        <v>24</v>
      </c>
      <c r="I338" s="34" t="s">
        <v>23</v>
      </c>
      <c r="J338" s="34" t="s">
        <v>43</v>
      </c>
      <c r="K338" s="34" t="s">
        <v>44</v>
      </c>
      <c r="L338" s="34" t="s">
        <v>45</v>
      </c>
      <c r="M338" s="96" t="s">
        <v>46</v>
      </c>
      <c r="N338" s="104" t="str">
        <f>IF($E338&lt;&gt;"",IF(目標設定!$O$7="男",((0.1238+(0.0481*$E338)+(0.0234*目標設定!$O$9)-(0.0138*目標設定!$O$5)-0.5473))*1000/4.186,IF(目標設定!$O$7="女",((0.1238+(0.0481*$E338)+(0.0234*目標設定!$O$9)-(0.0138*目標設定!$O$5)-1.0946))*1000/4.186,"error")),"ー")</f>
        <v>ー</v>
      </c>
      <c r="O338" s="35" t="str">
        <f>IF($E338&lt;&gt;"",$N338*(目標設定!$L$13/10)/4,"ー")</f>
        <v>ー</v>
      </c>
      <c r="P338" s="35" t="str">
        <f>IF($E338&lt;&gt;"",$N338*(目標設定!$N$13/10)/9,"ー")</f>
        <v>ー</v>
      </c>
      <c r="Q338" s="105" t="str">
        <f>IF($E338&lt;&gt;"",$N338*(目標設定!$P$13/10)/4,"ー")</f>
        <v>ー</v>
      </c>
      <c r="R338" s="99"/>
    </row>
    <row r="339" spans="2:18" ht="24.95" customHeight="1">
      <c r="B339" s="87">
        <v>336</v>
      </c>
      <c r="C339" s="88">
        <f t="shared" si="10"/>
        <v>45698</v>
      </c>
      <c r="D339" s="108" t="str">
        <f t="shared" si="11"/>
        <v>ー</v>
      </c>
      <c r="E339" s="89"/>
      <c r="F339" s="90"/>
      <c r="G339" s="97">
        <f>IF(ISERROR(E339/(目標設定!$O$9/100*目標設定!$O$9/100)),,E339/(目標設定!$O$9/100*目標設定!$O$9/100))</f>
        <v>0</v>
      </c>
      <c r="H339" s="34" t="s">
        <v>24</v>
      </c>
      <c r="I339" s="34" t="s">
        <v>23</v>
      </c>
      <c r="J339" s="34" t="s">
        <v>43</v>
      </c>
      <c r="K339" s="34" t="s">
        <v>44</v>
      </c>
      <c r="L339" s="34" t="s">
        <v>45</v>
      </c>
      <c r="M339" s="96" t="s">
        <v>46</v>
      </c>
      <c r="N339" s="104" t="str">
        <f>IF($E339&lt;&gt;"",IF(目標設定!$O$7="男",((0.1238+(0.0481*$E339)+(0.0234*目標設定!$O$9)-(0.0138*目標設定!$O$5)-0.5473))*1000/4.186,IF(目標設定!$O$7="女",((0.1238+(0.0481*$E339)+(0.0234*目標設定!$O$9)-(0.0138*目標設定!$O$5)-1.0946))*1000/4.186,"error")),"ー")</f>
        <v>ー</v>
      </c>
      <c r="O339" s="35" t="str">
        <f>IF($E339&lt;&gt;"",$N339*(目標設定!$L$13/10)/4,"ー")</f>
        <v>ー</v>
      </c>
      <c r="P339" s="35" t="str">
        <f>IF($E339&lt;&gt;"",$N339*(目標設定!$N$13/10)/9,"ー")</f>
        <v>ー</v>
      </c>
      <c r="Q339" s="105" t="str">
        <f>IF($E339&lt;&gt;"",$N339*(目標設定!$P$13/10)/4,"ー")</f>
        <v>ー</v>
      </c>
      <c r="R339" s="99"/>
    </row>
    <row r="340" spans="2:18" ht="24.95" customHeight="1">
      <c r="B340" s="87">
        <v>337</v>
      </c>
      <c r="C340" s="88">
        <f t="shared" si="10"/>
        <v>45699</v>
      </c>
      <c r="D340" s="108" t="str">
        <f t="shared" si="11"/>
        <v>ー</v>
      </c>
      <c r="E340" s="89"/>
      <c r="F340" s="90"/>
      <c r="G340" s="97">
        <f>IF(ISERROR(E340/(目標設定!$O$9/100*目標設定!$O$9/100)),,E340/(目標設定!$O$9/100*目標設定!$O$9/100))</f>
        <v>0</v>
      </c>
      <c r="H340" s="34" t="s">
        <v>24</v>
      </c>
      <c r="I340" s="34" t="s">
        <v>23</v>
      </c>
      <c r="J340" s="34" t="s">
        <v>43</v>
      </c>
      <c r="K340" s="34" t="s">
        <v>44</v>
      </c>
      <c r="L340" s="34" t="s">
        <v>45</v>
      </c>
      <c r="M340" s="96" t="s">
        <v>46</v>
      </c>
      <c r="N340" s="104" t="str">
        <f>IF($E340&lt;&gt;"",IF(目標設定!$O$7="男",((0.1238+(0.0481*$E340)+(0.0234*目標設定!$O$9)-(0.0138*目標設定!$O$5)-0.5473))*1000/4.186,IF(目標設定!$O$7="女",((0.1238+(0.0481*$E340)+(0.0234*目標設定!$O$9)-(0.0138*目標設定!$O$5)-1.0946))*1000/4.186,"error")),"ー")</f>
        <v>ー</v>
      </c>
      <c r="O340" s="35" t="str">
        <f>IF($E340&lt;&gt;"",$N340*(目標設定!$L$13/10)/4,"ー")</f>
        <v>ー</v>
      </c>
      <c r="P340" s="35" t="str">
        <f>IF($E340&lt;&gt;"",$N340*(目標設定!$N$13/10)/9,"ー")</f>
        <v>ー</v>
      </c>
      <c r="Q340" s="105" t="str">
        <f>IF($E340&lt;&gt;"",$N340*(目標設定!$P$13/10)/4,"ー")</f>
        <v>ー</v>
      </c>
      <c r="R340" s="99"/>
    </row>
    <row r="341" spans="2:18" ht="24.95" customHeight="1">
      <c r="B341" s="87">
        <v>338</v>
      </c>
      <c r="C341" s="88">
        <f t="shared" si="10"/>
        <v>45700</v>
      </c>
      <c r="D341" s="108" t="str">
        <f t="shared" si="11"/>
        <v>ー</v>
      </c>
      <c r="E341" s="89"/>
      <c r="F341" s="90"/>
      <c r="G341" s="97">
        <f>IF(ISERROR(E341/(目標設定!$O$9/100*目標設定!$O$9/100)),,E341/(目標設定!$O$9/100*目標設定!$O$9/100))</f>
        <v>0</v>
      </c>
      <c r="H341" s="34" t="s">
        <v>24</v>
      </c>
      <c r="I341" s="34" t="s">
        <v>23</v>
      </c>
      <c r="J341" s="34" t="s">
        <v>43</v>
      </c>
      <c r="K341" s="34" t="s">
        <v>44</v>
      </c>
      <c r="L341" s="34" t="s">
        <v>45</v>
      </c>
      <c r="M341" s="96" t="s">
        <v>46</v>
      </c>
      <c r="N341" s="104" t="str">
        <f>IF($E341&lt;&gt;"",IF(目標設定!$O$7="男",((0.1238+(0.0481*$E341)+(0.0234*目標設定!$O$9)-(0.0138*目標設定!$O$5)-0.5473))*1000/4.186,IF(目標設定!$O$7="女",((0.1238+(0.0481*$E341)+(0.0234*目標設定!$O$9)-(0.0138*目標設定!$O$5)-1.0946))*1000/4.186,"error")),"ー")</f>
        <v>ー</v>
      </c>
      <c r="O341" s="35" t="str">
        <f>IF($E341&lt;&gt;"",$N341*(目標設定!$L$13/10)/4,"ー")</f>
        <v>ー</v>
      </c>
      <c r="P341" s="35" t="str">
        <f>IF($E341&lt;&gt;"",$N341*(目標設定!$N$13/10)/9,"ー")</f>
        <v>ー</v>
      </c>
      <c r="Q341" s="105" t="str">
        <f>IF($E341&lt;&gt;"",$N341*(目標設定!$P$13/10)/4,"ー")</f>
        <v>ー</v>
      </c>
      <c r="R341" s="99"/>
    </row>
    <row r="342" spans="2:18" ht="24.95" customHeight="1">
      <c r="B342" s="87">
        <v>339</v>
      </c>
      <c r="C342" s="88">
        <f t="shared" si="10"/>
        <v>45701</v>
      </c>
      <c r="D342" s="108" t="str">
        <f t="shared" si="11"/>
        <v>ー</v>
      </c>
      <c r="E342" s="89"/>
      <c r="F342" s="90"/>
      <c r="G342" s="97">
        <f>IF(ISERROR(E342/(目標設定!$O$9/100*目標設定!$O$9/100)),,E342/(目標設定!$O$9/100*目標設定!$O$9/100))</f>
        <v>0</v>
      </c>
      <c r="H342" s="34" t="s">
        <v>24</v>
      </c>
      <c r="I342" s="34" t="s">
        <v>23</v>
      </c>
      <c r="J342" s="34" t="s">
        <v>43</v>
      </c>
      <c r="K342" s="34" t="s">
        <v>44</v>
      </c>
      <c r="L342" s="34" t="s">
        <v>45</v>
      </c>
      <c r="M342" s="96" t="s">
        <v>46</v>
      </c>
      <c r="N342" s="104" t="str">
        <f>IF($E342&lt;&gt;"",IF(目標設定!$O$7="男",((0.1238+(0.0481*$E342)+(0.0234*目標設定!$O$9)-(0.0138*目標設定!$O$5)-0.5473))*1000/4.186,IF(目標設定!$O$7="女",((0.1238+(0.0481*$E342)+(0.0234*目標設定!$O$9)-(0.0138*目標設定!$O$5)-1.0946))*1000/4.186,"error")),"ー")</f>
        <v>ー</v>
      </c>
      <c r="O342" s="35" t="str">
        <f>IF($E342&lt;&gt;"",$N342*(目標設定!$L$13/10)/4,"ー")</f>
        <v>ー</v>
      </c>
      <c r="P342" s="35" t="str">
        <f>IF($E342&lt;&gt;"",$N342*(目標設定!$N$13/10)/9,"ー")</f>
        <v>ー</v>
      </c>
      <c r="Q342" s="105" t="str">
        <f>IF($E342&lt;&gt;"",$N342*(目標設定!$P$13/10)/4,"ー")</f>
        <v>ー</v>
      </c>
      <c r="R342" s="99"/>
    </row>
    <row r="343" spans="2:18" ht="24.95" customHeight="1">
      <c r="B343" s="87">
        <v>340</v>
      </c>
      <c r="C343" s="88">
        <f t="shared" si="10"/>
        <v>45702</v>
      </c>
      <c r="D343" s="108" t="str">
        <f t="shared" si="11"/>
        <v>ー</v>
      </c>
      <c r="E343" s="89"/>
      <c r="F343" s="90"/>
      <c r="G343" s="97">
        <f>IF(ISERROR(E343/(目標設定!$O$9/100*目標設定!$O$9/100)),,E343/(目標設定!$O$9/100*目標設定!$O$9/100))</f>
        <v>0</v>
      </c>
      <c r="H343" s="34" t="s">
        <v>24</v>
      </c>
      <c r="I343" s="34" t="s">
        <v>23</v>
      </c>
      <c r="J343" s="34" t="s">
        <v>43</v>
      </c>
      <c r="K343" s="34" t="s">
        <v>44</v>
      </c>
      <c r="L343" s="34" t="s">
        <v>45</v>
      </c>
      <c r="M343" s="96" t="s">
        <v>46</v>
      </c>
      <c r="N343" s="104" t="str">
        <f>IF($E343&lt;&gt;"",IF(目標設定!$O$7="男",((0.1238+(0.0481*$E343)+(0.0234*目標設定!$O$9)-(0.0138*目標設定!$O$5)-0.5473))*1000/4.186,IF(目標設定!$O$7="女",((0.1238+(0.0481*$E343)+(0.0234*目標設定!$O$9)-(0.0138*目標設定!$O$5)-1.0946))*1000/4.186,"error")),"ー")</f>
        <v>ー</v>
      </c>
      <c r="O343" s="35" t="str">
        <f>IF($E343&lt;&gt;"",$N343*(目標設定!$L$13/10)/4,"ー")</f>
        <v>ー</v>
      </c>
      <c r="P343" s="35" t="str">
        <f>IF($E343&lt;&gt;"",$N343*(目標設定!$N$13/10)/9,"ー")</f>
        <v>ー</v>
      </c>
      <c r="Q343" s="105" t="str">
        <f>IF($E343&lt;&gt;"",$N343*(目標設定!$P$13/10)/4,"ー")</f>
        <v>ー</v>
      </c>
      <c r="R343" s="99"/>
    </row>
    <row r="344" spans="2:18" ht="24.95" customHeight="1">
      <c r="B344" s="87">
        <v>341</v>
      </c>
      <c r="C344" s="88">
        <f t="shared" si="10"/>
        <v>45703</v>
      </c>
      <c r="D344" s="108" t="str">
        <f t="shared" si="11"/>
        <v>ー</v>
      </c>
      <c r="E344" s="89"/>
      <c r="F344" s="90"/>
      <c r="G344" s="97">
        <f>IF(ISERROR(E344/(目標設定!$O$9/100*目標設定!$O$9/100)),,E344/(目標設定!$O$9/100*目標設定!$O$9/100))</f>
        <v>0</v>
      </c>
      <c r="H344" s="34" t="s">
        <v>24</v>
      </c>
      <c r="I344" s="34" t="s">
        <v>23</v>
      </c>
      <c r="J344" s="34" t="s">
        <v>43</v>
      </c>
      <c r="K344" s="34" t="s">
        <v>44</v>
      </c>
      <c r="L344" s="34" t="s">
        <v>45</v>
      </c>
      <c r="M344" s="96" t="s">
        <v>46</v>
      </c>
      <c r="N344" s="104" t="str">
        <f>IF($E344&lt;&gt;"",IF(目標設定!$O$7="男",((0.1238+(0.0481*$E344)+(0.0234*目標設定!$O$9)-(0.0138*目標設定!$O$5)-0.5473))*1000/4.186,IF(目標設定!$O$7="女",((0.1238+(0.0481*$E344)+(0.0234*目標設定!$O$9)-(0.0138*目標設定!$O$5)-1.0946))*1000/4.186,"error")),"ー")</f>
        <v>ー</v>
      </c>
      <c r="O344" s="35" t="str">
        <f>IF($E344&lt;&gt;"",$N344*(目標設定!$L$13/10)/4,"ー")</f>
        <v>ー</v>
      </c>
      <c r="P344" s="35" t="str">
        <f>IF($E344&lt;&gt;"",$N344*(目標設定!$N$13/10)/9,"ー")</f>
        <v>ー</v>
      </c>
      <c r="Q344" s="105" t="str">
        <f>IF($E344&lt;&gt;"",$N344*(目標設定!$P$13/10)/4,"ー")</f>
        <v>ー</v>
      </c>
      <c r="R344" s="99"/>
    </row>
    <row r="345" spans="2:18" ht="24.95" customHeight="1">
      <c r="B345" s="87">
        <v>342</v>
      </c>
      <c r="C345" s="88">
        <f t="shared" si="10"/>
        <v>45704</v>
      </c>
      <c r="D345" s="108" t="str">
        <f t="shared" si="11"/>
        <v>ー</v>
      </c>
      <c r="E345" s="89"/>
      <c r="F345" s="90"/>
      <c r="G345" s="97">
        <f>IF(ISERROR(E345/(目標設定!$O$9/100*目標設定!$O$9/100)),,E345/(目標設定!$O$9/100*目標設定!$O$9/100))</f>
        <v>0</v>
      </c>
      <c r="H345" s="34" t="s">
        <v>24</v>
      </c>
      <c r="I345" s="34" t="s">
        <v>23</v>
      </c>
      <c r="J345" s="34" t="s">
        <v>43</v>
      </c>
      <c r="K345" s="34" t="s">
        <v>44</v>
      </c>
      <c r="L345" s="34" t="s">
        <v>45</v>
      </c>
      <c r="M345" s="96" t="s">
        <v>46</v>
      </c>
      <c r="N345" s="104" t="str">
        <f>IF($E345&lt;&gt;"",IF(目標設定!$O$7="男",((0.1238+(0.0481*$E345)+(0.0234*目標設定!$O$9)-(0.0138*目標設定!$O$5)-0.5473))*1000/4.186,IF(目標設定!$O$7="女",((0.1238+(0.0481*$E345)+(0.0234*目標設定!$O$9)-(0.0138*目標設定!$O$5)-1.0946))*1000/4.186,"error")),"ー")</f>
        <v>ー</v>
      </c>
      <c r="O345" s="35" t="str">
        <f>IF($E345&lt;&gt;"",$N345*(目標設定!$L$13/10)/4,"ー")</f>
        <v>ー</v>
      </c>
      <c r="P345" s="35" t="str">
        <f>IF($E345&lt;&gt;"",$N345*(目標設定!$N$13/10)/9,"ー")</f>
        <v>ー</v>
      </c>
      <c r="Q345" s="105" t="str">
        <f>IF($E345&lt;&gt;"",$N345*(目標設定!$P$13/10)/4,"ー")</f>
        <v>ー</v>
      </c>
      <c r="R345" s="99"/>
    </row>
    <row r="346" spans="2:18" ht="24.95" customHeight="1">
      <c r="B346" s="87">
        <v>343</v>
      </c>
      <c r="C346" s="88">
        <f t="shared" si="10"/>
        <v>45705</v>
      </c>
      <c r="D346" s="108" t="str">
        <f t="shared" si="11"/>
        <v>ー</v>
      </c>
      <c r="E346" s="89"/>
      <c r="F346" s="90"/>
      <c r="G346" s="97">
        <f>IF(ISERROR(E346/(目標設定!$O$9/100*目標設定!$O$9/100)),,E346/(目標設定!$O$9/100*目標設定!$O$9/100))</f>
        <v>0</v>
      </c>
      <c r="H346" s="34" t="s">
        <v>24</v>
      </c>
      <c r="I346" s="34" t="s">
        <v>23</v>
      </c>
      <c r="J346" s="34" t="s">
        <v>43</v>
      </c>
      <c r="K346" s="34" t="s">
        <v>44</v>
      </c>
      <c r="L346" s="34" t="s">
        <v>45</v>
      </c>
      <c r="M346" s="96" t="s">
        <v>46</v>
      </c>
      <c r="N346" s="104" t="str">
        <f>IF($E346&lt;&gt;"",IF(目標設定!$O$7="男",((0.1238+(0.0481*$E346)+(0.0234*目標設定!$O$9)-(0.0138*目標設定!$O$5)-0.5473))*1000/4.186,IF(目標設定!$O$7="女",((0.1238+(0.0481*$E346)+(0.0234*目標設定!$O$9)-(0.0138*目標設定!$O$5)-1.0946))*1000/4.186,"error")),"ー")</f>
        <v>ー</v>
      </c>
      <c r="O346" s="35" t="str">
        <f>IF($E346&lt;&gt;"",$N346*(目標設定!$L$13/10)/4,"ー")</f>
        <v>ー</v>
      </c>
      <c r="P346" s="35" t="str">
        <f>IF($E346&lt;&gt;"",$N346*(目標設定!$N$13/10)/9,"ー")</f>
        <v>ー</v>
      </c>
      <c r="Q346" s="105" t="str">
        <f>IF($E346&lt;&gt;"",$N346*(目標設定!$P$13/10)/4,"ー")</f>
        <v>ー</v>
      </c>
      <c r="R346" s="99"/>
    </row>
    <row r="347" spans="2:18" ht="24.95" customHeight="1">
      <c r="B347" s="87">
        <v>344</v>
      </c>
      <c r="C347" s="88">
        <f t="shared" si="10"/>
        <v>45706</v>
      </c>
      <c r="D347" s="108" t="str">
        <f t="shared" si="11"/>
        <v>ー</v>
      </c>
      <c r="E347" s="89"/>
      <c r="F347" s="90"/>
      <c r="G347" s="97">
        <f>IF(ISERROR(E347/(目標設定!$O$9/100*目標設定!$O$9/100)),,E347/(目標設定!$O$9/100*目標設定!$O$9/100))</f>
        <v>0</v>
      </c>
      <c r="H347" s="34" t="s">
        <v>24</v>
      </c>
      <c r="I347" s="34" t="s">
        <v>23</v>
      </c>
      <c r="J347" s="34" t="s">
        <v>43</v>
      </c>
      <c r="K347" s="34" t="s">
        <v>44</v>
      </c>
      <c r="L347" s="34" t="s">
        <v>45</v>
      </c>
      <c r="M347" s="96" t="s">
        <v>46</v>
      </c>
      <c r="N347" s="104" t="str">
        <f>IF($E347&lt;&gt;"",IF(目標設定!$O$7="男",((0.1238+(0.0481*$E347)+(0.0234*目標設定!$O$9)-(0.0138*目標設定!$O$5)-0.5473))*1000/4.186,IF(目標設定!$O$7="女",((0.1238+(0.0481*$E347)+(0.0234*目標設定!$O$9)-(0.0138*目標設定!$O$5)-1.0946))*1000/4.186,"error")),"ー")</f>
        <v>ー</v>
      </c>
      <c r="O347" s="35" t="str">
        <f>IF($E347&lt;&gt;"",$N347*(目標設定!$L$13/10)/4,"ー")</f>
        <v>ー</v>
      </c>
      <c r="P347" s="35" t="str">
        <f>IF($E347&lt;&gt;"",$N347*(目標設定!$N$13/10)/9,"ー")</f>
        <v>ー</v>
      </c>
      <c r="Q347" s="105" t="str">
        <f>IF($E347&lt;&gt;"",$N347*(目標設定!$P$13/10)/4,"ー")</f>
        <v>ー</v>
      </c>
      <c r="R347" s="99"/>
    </row>
    <row r="348" spans="2:18" ht="24.95" customHeight="1">
      <c r="B348" s="87">
        <v>345</v>
      </c>
      <c r="C348" s="88">
        <f t="shared" si="10"/>
        <v>45707</v>
      </c>
      <c r="D348" s="108" t="str">
        <f t="shared" si="11"/>
        <v>ー</v>
      </c>
      <c r="E348" s="89"/>
      <c r="F348" s="90"/>
      <c r="G348" s="97">
        <f>IF(ISERROR(E348/(目標設定!$O$9/100*目標設定!$O$9/100)),,E348/(目標設定!$O$9/100*目標設定!$O$9/100))</f>
        <v>0</v>
      </c>
      <c r="H348" s="34" t="s">
        <v>24</v>
      </c>
      <c r="I348" s="34" t="s">
        <v>23</v>
      </c>
      <c r="J348" s="34" t="s">
        <v>43</v>
      </c>
      <c r="K348" s="34" t="s">
        <v>44</v>
      </c>
      <c r="L348" s="34" t="s">
        <v>45</v>
      </c>
      <c r="M348" s="96" t="s">
        <v>46</v>
      </c>
      <c r="N348" s="104" t="str">
        <f>IF($E348&lt;&gt;"",IF(目標設定!$O$7="男",((0.1238+(0.0481*$E348)+(0.0234*目標設定!$O$9)-(0.0138*目標設定!$O$5)-0.5473))*1000/4.186,IF(目標設定!$O$7="女",((0.1238+(0.0481*$E348)+(0.0234*目標設定!$O$9)-(0.0138*目標設定!$O$5)-1.0946))*1000/4.186,"error")),"ー")</f>
        <v>ー</v>
      </c>
      <c r="O348" s="35" t="str">
        <f>IF($E348&lt;&gt;"",$N348*(目標設定!$L$13/10)/4,"ー")</f>
        <v>ー</v>
      </c>
      <c r="P348" s="35" t="str">
        <f>IF($E348&lt;&gt;"",$N348*(目標設定!$N$13/10)/9,"ー")</f>
        <v>ー</v>
      </c>
      <c r="Q348" s="105" t="str">
        <f>IF($E348&lt;&gt;"",$N348*(目標設定!$P$13/10)/4,"ー")</f>
        <v>ー</v>
      </c>
      <c r="R348" s="99"/>
    </row>
    <row r="349" spans="2:18" ht="24.95" customHeight="1">
      <c r="B349" s="87">
        <v>346</v>
      </c>
      <c r="C349" s="88">
        <f t="shared" si="10"/>
        <v>45708</v>
      </c>
      <c r="D349" s="108" t="str">
        <f t="shared" si="11"/>
        <v>ー</v>
      </c>
      <c r="E349" s="89"/>
      <c r="F349" s="90"/>
      <c r="G349" s="97">
        <f>IF(ISERROR(E349/(目標設定!$O$9/100*目標設定!$O$9/100)),,E349/(目標設定!$O$9/100*目標設定!$O$9/100))</f>
        <v>0</v>
      </c>
      <c r="H349" s="34" t="s">
        <v>24</v>
      </c>
      <c r="I349" s="34" t="s">
        <v>23</v>
      </c>
      <c r="J349" s="34" t="s">
        <v>43</v>
      </c>
      <c r="K349" s="34" t="s">
        <v>44</v>
      </c>
      <c r="L349" s="34" t="s">
        <v>45</v>
      </c>
      <c r="M349" s="96" t="s">
        <v>46</v>
      </c>
      <c r="N349" s="104" t="str">
        <f>IF($E349&lt;&gt;"",IF(目標設定!$O$7="男",((0.1238+(0.0481*$E349)+(0.0234*目標設定!$O$9)-(0.0138*目標設定!$O$5)-0.5473))*1000/4.186,IF(目標設定!$O$7="女",((0.1238+(0.0481*$E349)+(0.0234*目標設定!$O$9)-(0.0138*目標設定!$O$5)-1.0946))*1000/4.186,"error")),"ー")</f>
        <v>ー</v>
      </c>
      <c r="O349" s="35" t="str">
        <f>IF($E349&lt;&gt;"",$N349*(目標設定!$L$13/10)/4,"ー")</f>
        <v>ー</v>
      </c>
      <c r="P349" s="35" t="str">
        <f>IF($E349&lt;&gt;"",$N349*(目標設定!$N$13/10)/9,"ー")</f>
        <v>ー</v>
      </c>
      <c r="Q349" s="105" t="str">
        <f>IF($E349&lt;&gt;"",$N349*(目標設定!$P$13/10)/4,"ー")</f>
        <v>ー</v>
      </c>
      <c r="R349" s="99"/>
    </row>
    <row r="350" spans="2:18" ht="24.95" customHeight="1">
      <c r="B350" s="87">
        <v>347</v>
      </c>
      <c r="C350" s="88">
        <f t="shared" si="10"/>
        <v>45709</v>
      </c>
      <c r="D350" s="108" t="str">
        <f t="shared" si="11"/>
        <v>ー</v>
      </c>
      <c r="E350" s="89"/>
      <c r="F350" s="90"/>
      <c r="G350" s="97">
        <f>IF(ISERROR(E350/(目標設定!$O$9/100*目標設定!$O$9/100)),,E350/(目標設定!$O$9/100*目標設定!$O$9/100))</f>
        <v>0</v>
      </c>
      <c r="H350" s="34" t="s">
        <v>24</v>
      </c>
      <c r="I350" s="34" t="s">
        <v>23</v>
      </c>
      <c r="J350" s="34" t="s">
        <v>43</v>
      </c>
      <c r="K350" s="34" t="s">
        <v>44</v>
      </c>
      <c r="L350" s="34" t="s">
        <v>45</v>
      </c>
      <c r="M350" s="96" t="s">
        <v>46</v>
      </c>
      <c r="N350" s="104" t="str">
        <f>IF($E350&lt;&gt;"",IF(目標設定!$O$7="男",((0.1238+(0.0481*$E350)+(0.0234*目標設定!$O$9)-(0.0138*目標設定!$O$5)-0.5473))*1000/4.186,IF(目標設定!$O$7="女",((0.1238+(0.0481*$E350)+(0.0234*目標設定!$O$9)-(0.0138*目標設定!$O$5)-1.0946))*1000/4.186,"error")),"ー")</f>
        <v>ー</v>
      </c>
      <c r="O350" s="35" t="str">
        <f>IF($E350&lt;&gt;"",$N350*(目標設定!$L$13/10)/4,"ー")</f>
        <v>ー</v>
      </c>
      <c r="P350" s="35" t="str">
        <f>IF($E350&lt;&gt;"",$N350*(目標設定!$N$13/10)/9,"ー")</f>
        <v>ー</v>
      </c>
      <c r="Q350" s="105" t="str">
        <f>IF($E350&lt;&gt;"",$N350*(目標設定!$P$13/10)/4,"ー")</f>
        <v>ー</v>
      </c>
      <c r="R350" s="99"/>
    </row>
    <row r="351" spans="2:18" ht="24.95" customHeight="1">
      <c r="B351" s="87">
        <v>348</v>
      </c>
      <c r="C351" s="88">
        <f t="shared" si="10"/>
        <v>45710</v>
      </c>
      <c r="D351" s="108" t="str">
        <f t="shared" si="11"/>
        <v>ー</v>
      </c>
      <c r="E351" s="89"/>
      <c r="F351" s="90"/>
      <c r="G351" s="97">
        <f>IF(ISERROR(E351/(目標設定!$O$9/100*目標設定!$O$9/100)),,E351/(目標設定!$O$9/100*目標設定!$O$9/100))</f>
        <v>0</v>
      </c>
      <c r="H351" s="34" t="s">
        <v>24</v>
      </c>
      <c r="I351" s="34" t="s">
        <v>23</v>
      </c>
      <c r="J351" s="34" t="s">
        <v>43</v>
      </c>
      <c r="K351" s="34" t="s">
        <v>44</v>
      </c>
      <c r="L351" s="34" t="s">
        <v>45</v>
      </c>
      <c r="M351" s="96" t="s">
        <v>46</v>
      </c>
      <c r="N351" s="104" t="str">
        <f>IF($E351&lt;&gt;"",IF(目標設定!$O$7="男",((0.1238+(0.0481*$E351)+(0.0234*目標設定!$O$9)-(0.0138*目標設定!$O$5)-0.5473))*1000/4.186,IF(目標設定!$O$7="女",((0.1238+(0.0481*$E351)+(0.0234*目標設定!$O$9)-(0.0138*目標設定!$O$5)-1.0946))*1000/4.186,"error")),"ー")</f>
        <v>ー</v>
      </c>
      <c r="O351" s="35" t="str">
        <f>IF($E351&lt;&gt;"",$N351*(目標設定!$L$13/10)/4,"ー")</f>
        <v>ー</v>
      </c>
      <c r="P351" s="35" t="str">
        <f>IF($E351&lt;&gt;"",$N351*(目標設定!$N$13/10)/9,"ー")</f>
        <v>ー</v>
      </c>
      <c r="Q351" s="105" t="str">
        <f>IF($E351&lt;&gt;"",$N351*(目標設定!$P$13/10)/4,"ー")</f>
        <v>ー</v>
      </c>
      <c r="R351" s="99"/>
    </row>
    <row r="352" spans="2:18" ht="24.95" customHeight="1">
      <c r="B352" s="87">
        <v>349</v>
      </c>
      <c r="C352" s="88">
        <f t="shared" si="10"/>
        <v>45711</v>
      </c>
      <c r="D352" s="108" t="str">
        <f t="shared" si="11"/>
        <v>ー</v>
      </c>
      <c r="E352" s="89"/>
      <c r="F352" s="90"/>
      <c r="G352" s="97">
        <f>IF(ISERROR(E352/(目標設定!$O$9/100*目標設定!$O$9/100)),,E352/(目標設定!$O$9/100*目標設定!$O$9/100))</f>
        <v>0</v>
      </c>
      <c r="H352" s="34" t="s">
        <v>24</v>
      </c>
      <c r="I352" s="34" t="s">
        <v>23</v>
      </c>
      <c r="J352" s="34" t="s">
        <v>43</v>
      </c>
      <c r="K352" s="34" t="s">
        <v>44</v>
      </c>
      <c r="L352" s="34" t="s">
        <v>45</v>
      </c>
      <c r="M352" s="96" t="s">
        <v>46</v>
      </c>
      <c r="N352" s="104" t="str">
        <f>IF($E352&lt;&gt;"",IF(目標設定!$O$7="男",((0.1238+(0.0481*$E352)+(0.0234*目標設定!$O$9)-(0.0138*目標設定!$O$5)-0.5473))*1000/4.186,IF(目標設定!$O$7="女",((0.1238+(0.0481*$E352)+(0.0234*目標設定!$O$9)-(0.0138*目標設定!$O$5)-1.0946))*1000/4.186,"error")),"ー")</f>
        <v>ー</v>
      </c>
      <c r="O352" s="35" t="str">
        <f>IF($E352&lt;&gt;"",$N352*(目標設定!$L$13/10)/4,"ー")</f>
        <v>ー</v>
      </c>
      <c r="P352" s="35" t="str">
        <f>IF($E352&lt;&gt;"",$N352*(目標設定!$N$13/10)/9,"ー")</f>
        <v>ー</v>
      </c>
      <c r="Q352" s="105" t="str">
        <f>IF($E352&lt;&gt;"",$N352*(目標設定!$P$13/10)/4,"ー")</f>
        <v>ー</v>
      </c>
      <c r="R352" s="99"/>
    </row>
    <row r="353" spans="2:18" ht="24.95" customHeight="1">
      <c r="B353" s="87">
        <v>350</v>
      </c>
      <c r="C353" s="88">
        <f t="shared" si="10"/>
        <v>45712</v>
      </c>
      <c r="D353" s="108" t="str">
        <f t="shared" si="11"/>
        <v>ー</v>
      </c>
      <c r="E353" s="89"/>
      <c r="F353" s="90"/>
      <c r="G353" s="97">
        <f>IF(ISERROR(E353/(目標設定!$O$9/100*目標設定!$O$9/100)),,E353/(目標設定!$O$9/100*目標設定!$O$9/100))</f>
        <v>0</v>
      </c>
      <c r="H353" s="34" t="s">
        <v>24</v>
      </c>
      <c r="I353" s="34" t="s">
        <v>23</v>
      </c>
      <c r="J353" s="34" t="s">
        <v>43</v>
      </c>
      <c r="K353" s="34" t="s">
        <v>44</v>
      </c>
      <c r="L353" s="34" t="s">
        <v>45</v>
      </c>
      <c r="M353" s="96" t="s">
        <v>46</v>
      </c>
      <c r="N353" s="104" t="str">
        <f>IF($E353&lt;&gt;"",IF(目標設定!$O$7="男",((0.1238+(0.0481*$E353)+(0.0234*目標設定!$O$9)-(0.0138*目標設定!$O$5)-0.5473))*1000/4.186,IF(目標設定!$O$7="女",((0.1238+(0.0481*$E353)+(0.0234*目標設定!$O$9)-(0.0138*目標設定!$O$5)-1.0946))*1000/4.186,"error")),"ー")</f>
        <v>ー</v>
      </c>
      <c r="O353" s="35" t="str">
        <f>IF($E353&lt;&gt;"",$N353*(目標設定!$L$13/10)/4,"ー")</f>
        <v>ー</v>
      </c>
      <c r="P353" s="35" t="str">
        <f>IF($E353&lt;&gt;"",$N353*(目標設定!$N$13/10)/9,"ー")</f>
        <v>ー</v>
      </c>
      <c r="Q353" s="105" t="str">
        <f>IF($E353&lt;&gt;"",$N353*(目標設定!$P$13/10)/4,"ー")</f>
        <v>ー</v>
      </c>
      <c r="R353" s="99"/>
    </row>
    <row r="354" spans="2:18" ht="24.95" customHeight="1">
      <c r="B354" s="87">
        <v>351</v>
      </c>
      <c r="C354" s="88">
        <f t="shared" si="10"/>
        <v>45713</v>
      </c>
      <c r="D354" s="108" t="str">
        <f t="shared" si="11"/>
        <v>ー</v>
      </c>
      <c r="E354" s="89"/>
      <c r="F354" s="90"/>
      <c r="G354" s="97">
        <f>IF(ISERROR(E354/(目標設定!$O$9/100*目標設定!$O$9/100)),,E354/(目標設定!$O$9/100*目標設定!$O$9/100))</f>
        <v>0</v>
      </c>
      <c r="H354" s="34" t="s">
        <v>24</v>
      </c>
      <c r="I354" s="34" t="s">
        <v>23</v>
      </c>
      <c r="J354" s="34" t="s">
        <v>43</v>
      </c>
      <c r="K354" s="34" t="s">
        <v>44</v>
      </c>
      <c r="L354" s="34" t="s">
        <v>45</v>
      </c>
      <c r="M354" s="96" t="s">
        <v>46</v>
      </c>
      <c r="N354" s="104" t="str">
        <f>IF($E354&lt;&gt;"",IF(目標設定!$O$7="男",((0.1238+(0.0481*$E354)+(0.0234*目標設定!$O$9)-(0.0138*目標設定!$O$5)-0.5473))*1000/4.186,IF(目標設定!$O$7="女",((0.1238+(0.0481*$E354)+(0.0234*目標設定!$O$9)-(0.0138*目標設定!$O$5)-1.0946))*1000/4.186,"error")),"ー")</f>
        <v>ー</v>
      </c>
      <c r="O354" s="35" t="str">
        <f>IF($E354&lt;&gt;"",$N354*(目標設定!$L$13/10)/4,"ー")</f>
        <v>ー</v>
      </c>
      <c r="P354" s="35" t="str">
        <f>IF($E354&lt;&gt;"",$N354*(目標設定!$N$13/10)/9,"ー")</f>
        <v>ー</v>
      </c>
      <c r="Q354" s="105" t="str">
        <f>IF($E354&lt;&gt;"",$N354*(目標設定!$P$13/10)/4,"ー")</f>
        <v>ー</v>
      </c>
      <c r="R354" s="99"/>
    </row>
    <row r="355" spans="2:18" ht="24.95" customHeight="1">
      <c r="B355" s="87">
        <v>352</v>
      </c>
      <c r="C355" s="88">
        <f t="shared" si="10"/>
        <v>45714</v>
      </c>
      <c r="D355" s="108" t="str">
        <f t="shared" si="11"/>
        <v>ー</v>
      </c>
      <c r="E355" s="89"/>
      <c r="F355" s="90"/>
      <c r="G355" s="97">
        <f>IF(ISERROR(E355/(目標設定!$O$9/100*目標設定!$O$9/100)),,E355/(目標設定!$O$9/100*目標設定!$O$9/100))</f>
        <v>0</v>
      </c>
      <c r="H355" s="34" t="s">
        <v>24</v>
      </c>
      <c r="I355" s="34" t="s">
        <v>23</v>
      </c>
      <c r="J355" s="34" t="s">
        <v>43</v>
      </c>
      <c r="K355" s="34" t="s">
        <v>44</v>
      </c>
      <c r="L355" s="34" t="s">
        <v>45</v>
      </c>
      <c r="M355" s="96" t="s">
        <v>46</v>
      </c>
      <c r="N355" s="104" t="str">
        <f>IF($E355&lt;&gt;"",IF(目標設定!$O$7="男",((0.1238+(0.0481*$E355)+(0.0234*目標設定!$O$9)-(0.0138*目標設定!$O$5)-0.5473))*1000/4.186,IF(目標設定!$O$7="女",((0.1238+(0.0481*$E355)+(0.0234*目標設定!$O$9)-(0.0138*目標設定!$O$5)-1.0946))*1000/4.186,"error")),"ー")</f>
        <v>ー</v>
      </c>
      <c r="O355" s="35" t="str">
        <f>IF($E355&lt;&gt;"",$N355*(目標設定!$L$13/10)/4,"ー")</f>
        <v>ー</v>
      </c>
      <c r="P355" s="35" t="str">
        <f>IF($E355&lt;&gt;"",$N355*(目標設定!$N$13/10)/9,"ー")</f>
        <v>ー</v>
      </c>
      <c r="Q355" s="105" t="str">
        <f>IF($E355&lt;&gt;"",$N355*(目標設定!$P$13/10)/4,"ー")</f>
        <v>ー</v>
      </c>
      <c r="R355" s="99"/>
    </row>
    <row r="356" spans="2:18" ht="24.95" customHeight="1">
      <c r="B356" s="87">
        <v>353</v>
      </c>
      <c r="C356" s="88">
        <f t="shared" si="10"/>
        <v>45715</v>
      </c>
      <c r="D356" s="108" t="str">
        <f t="shared" si="11"/>
        <v>ー</v>
      </c>
      <c r="E356" s="89"/>
      <c r="F356" s="90"/>
      <c r="G356" s="97">
        <f>IF(ISERROR(E356/(目標設定!$O$9/100*目標設定!$O$9/100)),,E356/(目標設定!$O$9/100*目標設定!$O$9/100))</f>
        <v>0</v>
      </c>
      <c r="H356" s="34" t="s">
        <v>24</v>
      </c>
      <c r="I356" s="34" t="s">
        <v>23</v>
      </c>
      <c r="J356" s="34" t="s">
        <v>43</v>
      </c>
      <c r="K356" s="34" t="s">
        <v>44</v>
      </c>
      <c r="L356" s="34" t="s">
        <v>45</v>
      </c>
      <c r="M356" s="96" t="s">
        <v>46</v>
      </c>
      <c r="N356" s="104" t="str">
        <f>IF($E356&lt;&gt;"",IF(目標設定!$O$7="男",((0.1238+(0.0481*$E356)+(0.0234*目標設定!$O$9)-(0.0138*目標設定!$O$5)-0.5473))*1000/4.186,IF(目標設定!$O$7="女",((0.1238+(0.0481*$E356)+(0.0234*目標設定!$O$9)-(0.0138*目標設定!$O$5)-1.0946))*1000/4.186,"error")),"ー")</f>
        <v>ー</v>
      </c>
      <c r="O356" s="35" t="str">
        <f>IF($E356&lt;&gt;"",$N356*(目標設定!$L$13/10)/4,"ー")</f>
        <v>ー</v>
      </c>
      <c r="P356" s="35" t="str">
        <f>IF($E356&lt;&gt;"",$N356*(目標設定!$N$13/10)/9,"ー")</f>
        <v>ー</v>
      </c>
      <c r="Q356" s="105" t="str">
        <f>IF($E356&lt;&gt;"",$N356*(目標設定!$P$13/10)/4,"ー")</f>
        <v>ー</v>
      </c>
      <c r="R356" s="99"/>
    </row>
    <row r="357" spans="2:18" ht="24.95" customHeight="1">
      <c r="B357" s="87">
        <v>354</v>
      </c>
      <c r="C357" s="88">
        <f t="shared" si="10"/>
        <v>45716</v>
      </c>
      <c r="D357" s="108" t="str">
        <f t="shared" si="11"/>
        <v>ー</v>
      </c>
      <c r="E357" s="89"/>
      <c r="F357" s="90"/>
      <c r="G357" s="97">
        <f>IF(ISERROR(E357/(目標設定!$O$9/100*目標設定!$O$9/100)),,E357/(目標設定!$O$9/100*目標設定!$O$9/100))</f>
        <v>0</v>
      </c>
      <c r="H357" s="34" t="s">
        <v>24</v>
      </c>
      <c r="I357" s="34" t="s">
        <v>23</v>
      </c>
      <c r="J357" s="34" t="s">
        <v>43</v>
      </c>
      <c r="K357" s="34" t="s">
        <v>44</v>
      </c>
      <c r="L357" s="34" t="s">
        <v>45</v>
      </c>
      <c r="M357" s="96" t="s">
        <v>46</v>
      </c>
      <c r="N357" s="104" t="str">
        <f>IF($E357&lt;&gt;"",IF(目標設定!$O$7="男",((0.1238+(0.0481*$E357)+(0.0234*目標設定!$O$9)-(0.0138*目標設定!$O$5)-0.5473))*1000/4.186,IF(目標設定!$O$7="女",((0.1238+(0.0481*$E357)+(0.0234*目標設定!$O$9)-(0.0138*目標設定!$O$5)-1.0946))*1000/4.186,"error")),"ー")</f>
        <v>ー</v>
      </c>
      <c r="O357" s="35" t="str">
        <f>IF($E357&lt;&gt;"",$N357*(目標設定!$L$13/10)/4,"ー")</f>
        <v>ー</v>
      </c>
      <c r="P357" s="35" t="str">
        <f>IF($E357&lt;&gt;"",$N357*(目標設定!$N$13/10)/9,"ー")</f>
        <v>ー</v>
      </c>
      <c r="Q357" s="105" t="str">
        <f>IF($E357&lt;&gt;"",$N357*(目標設定!$P$13/10)/4,"ー")</f>
        <v>ー</v>
      </c>
      <c r="R357" s="99"/>
    </row>
    <row r="358" spans="2:18" ht="24.95" customHeight="1">
      <c r="B358" s="87">
        <v>355</v>
      </c>
      <c r="C358" s="88">
        <f t="shared" si="10"/>
        <v>45717</v>
      </c>
      <c r="D358" s="108" t="str">
        <f t="shared" si="11"/>
        <v>ー</v>
      </c>
      <c r="E358" s="89"/>
      <c r="F358" s="90"/>
      <c r="G358" s="97">
        <f>IF(ISERROR(E358/(目標設定!$O$9/100*目標設定!$O$9/100)),,E358/(目標設定!$O$9/100*目標設定!$O$9/100))</f>
        <v>0</v>
      </c>
      <c r="H358" s="34" t="s">
        <v>24</v>
      </c>
      <c r="I358" s="34" t="s">
        <v>23</v>
      </c>
      <c r="J358" s="34" t="s">
        <v>43</v>
      </c>
      <c r="K358" s="34" t="s">
        <v>44</v>
      </c>
      <c r="L358" s="34" t="s">
        <v>45</v>
      </c>
      <c r="M358" s="96" t="s">
        <v>46</v>
      </c>
      <c r="N358" s="104" t="str">
        <f>IF($E358&lt;&gt;"",IF(目標設定!$O$7="男",((0.1238+(0.0481*$E358)+(0.0234*目標設定!$O$9)-(0.0138*目標設定!$O$5)-0.5473))*1000/4.186,IF(目標設定!$O$7="女",((0.1238+(0.0481*$E358)+(0.0234*目標設定!$O$9)-(0.0138*目標設定!$O$5)-1.0946))*1000/4.186,"error")),"ー")</f>
        <v>ー</v>
      </c>
      <c r="O358" s="35" t="str">
        <f>IF($E358&lt;&gt;"",$N358*(目標設定!$L$13/10)/4,"ー")</f>
        <v>ー</v>
      </c>
      <c r="P358" s="35" t="str">
        <f>IF($E358&lt;&gt;"",$N358*(目標設定!$N$13/10)/9,"ー")</f>
        <v>ー</v>
      </c>
      <c r="Q358" s="105" t="str">
        <f>IF($E358&lt;&gt;"",$N358*(目標設定!$P$13/10)/4,"ー")</f>
        <v>ー</v>
      </c>
      <c r="R358" s="99"/>
    </row>
    <row r="359" spans="2:18" ht="24.95" customHeight="1">
      <c r="B359" s="87">
        <v>356</v>
      </c>
      <c r="C359" s="88">
        <f t="shared" si="10"/>
        <v>45718</v>
      </c>
      <c r="D359" s="108" t="str">
        <f t="shared" si="11"/>
        <v>ー</v>
      </c>
      <c r="E359" s="89"/>
      <c r="F359" s="90"/>
      <c r="G359" s="97">
        <f>IF(ISERROR(E359/(目標設定!$O$9/100*目標設定!$O$9/100)),,E359/(目標設定!$O$9/100*目標設定!$O$9/100))</f>
        <v>0</v>
      </c>
      <c r="H359" s="34" t="s">
        <v>24</v>
      </c>
      <c r="I359" s="34" t="s">
        <v>23</v>
      </c>
      <c r="J359" s="34" t="s">
        <v>43</v>
      </c>
      <c r="K359" s="34" t="s">
        <v>44</v>
      </c>
      <c r="L359" s="34" t="s">
        <v>45</v>
      </c>
      <c r="M359" s="96" t="s">
        <v>46</v>
      </c>
      <c r="N359" s="104" t="str">
        <f>IF($E359&lt;&gt;"",IF(目標設定!$O$7="男",((0.1238+(0.0481*$E359)+(0.0234*目標設定!$O$9)-(0.0138*目標設定!$O$5)-0.5473))*1000/4.186,IF(目標設定!$O$7="女",((0.1238+(0.0481*$E359)+(0.0234*目標設定!$O$9)-(0.0138*目標設定!$O$5)-1.0946))*1000/4.186,"error")),"ー")</f>
        <v>ー</v>
      </c>
      <c r="O359" s="35" t="str">
        <f>IF($E359&lt;&gt;"",$N359*(目標設定!$L$13/10)/4,"ー")</f>
        <v>ー</v>
      </c>
      <c r="P359" s="35" t="str">
        <f>IF($E359&lt;&gt;"",$N359*(目標設定!$N$13/10)/9,"ー")</f>
        <v>ー</v>
      </c>
      <c r="Q359" s="105" t="str">
        <f>IF($E359&lt;&gt;"",$N359*(目標設定!$P$13/10)/4,"ー")</f>
        <v>ー</v>
      </c>
      <c r="R359" s="99"/>
    </row>
    <row r="360" spans="2:18" ht="24.95" customHeight="1">
      <c r="B360" s="87">
        <v>357</v>
      </c>
      <c r="C360" s="88">
        <f t="shared" si="10"/>
        <v>45719</v>
      </c>
      <c r="D360" s="108" t="str">
        <f t="shared" si="11"/>
        <v>ー</v>
      </c>
      <c r="E360" s="89"/>
      <c r="F360" s="90"/>
      <c r="G360" s="97">
        <f>IF(ISERROR(E360/(目標設定!$O$9/100*目標設定!$O$9/100)),,E360/(目標設定!$O$9/100*目標設定!$O$9/100))</f>
        <v>0</v>
      </c>
      <c r="H360" s="34" t="s">
        <v>24</v>
      </c>
      <c r="I360" s="34" t="s">
        <v>23</v>
      </c>
      <c r="J360" s="34" t="s">
        <v>43</v>
      </c>
      <c r="K360" s="34" t="s">
        <v>44</v>
      </c>
      <c r="L360" s="34" t="s">
        <v>45</v>
      </c>
      <c r="M360" s="96" t="s">
        <v>46</v>
      </c>
      <c r="N360" s="104" t="str">
        <f>IF($E360&lt;&gt;"",IF(目標設定!$O$7="男",((0.1238+(0.0481*$E360)+(0.0234*目標設定!$O$9)-(0.0138*目標設定!$O$5)-0.5473))*1000/4.186,IF(目標設定!$O$7="女",((0.1238+(0.0481*$E360)+(0.0234*目標設定!$O$9)-(0.0138*目標設定!$O$5)-1.0946))*1000/4.186,"error")),"ー")</f>
        <v>ー</v>
      </c>
      <c r="O360" s="35" t="str">
        <f>IF($E360&lt;&gt;"",$N360*(目標設定!$L$13/10)/4,"ー")</f>
        <v>ー</v>
      </c>
      <c r="P360" s="35" t="str">
        <f>IF($E360&lt;&gt;"",$N360*(目標設定!$N$13/10)/9,"ー")</f>
        <v>ー</v>
      </c>
      <c r="Q360" s="105" t="str">
        <f>IF($E360&lt;&gt;"",$N360*(目標設定!$P$13/10)/4,"ー")</f>
        <v>ー</v>
      </c>
      <c r="R360" s="99"/>
    </row>
    <row r="361" spans="2:18" ht="24.95" customHeight="1">
      <c r="B361" s="87">
        <v>358</v>
      </c>
      <c r="C361" s="88">
        <f t="shared" si="10"/>
        <v>45720</v>
      </c>
      <c r="D361" s="108" t="str">
        <f t="shared" si="11"/>
        <v>ー</v>
      </c>
      <c r="E361" s="89"/>
      <c r="F361" s="90"/>
      <c r="G361" s="97">
        <f>IF(ISERROR(E361/(目標設定!$O$9/100*目標設定!$O$9/100)),,E361/(目標設定!$O$9/100*目標設定!$O$9/100))</f>
        <v>0</v>
      </c>
      <c r="H361" s="34" t="s">
        <v>24</v>
      </c>
      <c r="I361" s="34" t="s">
        <v>23</v>
      </c>
      <c r="J361" s="34" t="s">
        <v>43</v>
      </c>
      <c r="K361" s="34" t="s">
        <v>44</v>
      </c>
      <c r="L361" s="34" t="s">
        <v>45</v>
      </c>
      <c r="M361" s="96" t="s">
        <v>46</v>
      </c>
      <c r="N361" s="104" t="str">
        <f>IF($E361&lt;&gt;"",IF(目標設定!$O$7="男",((0.1238+(0.0481*$E361)+(0.0234*目標設定!$O$9)-(0.0138*目標設定!$O$5)-0.5473))*1000/4.186,IF(目標設定!$O$7="女",((0.1238+(0.0481*$E361)+(0.0234*目標設定!$O$9)-(0.0138*目標設定!$O$5)-1.0946))*1000/4.186,"error")),"ー")</f>
        <v>ー</v>
      </c>
      <c r="O361" s="35" t="str">
        <f>IF($E361&lt;&gt;"",$N361*(目標設定!$L$13/10)/4,"ー")</f>
        <v>ー</v>
      </c>
      <c r="P361" s="35" t="str">
        <f>IF($E361&lt;&gt;"",$N361*(目標設定!$N$13/10)/9,"ー")</f>
        <v>ー</v>
      </c>
      <c r="Q361" s="105" t="str">
        <f>IF($E361&lt;&gt;"",$N361*(目標設定!$P$13/10)/4,"ー")</f>
        <v>ー</v>
      </c>
      <c r="R361" s="99"/>
    </row>
    <row r="362" spans="2:18" ht="24.95" customHeight="1">
      <c r="B362" s="87">
        <v>359</v>
      </c>
      <c r="C362" s="88">
        <f t="shared" si="10"/>
        <v>45721</v>
      </c>
      <c r="D362" s="108" t="str">
        <f t="shared" si="11"/>
        <v>ー</v>
      </c>
      <c r="E362" s="89"/>
      <c r="F362" s="90"/>
      <c r="G362" s="97">
        <f>IF(ISERROR(E362/(目標設定!$O$9/100*目標設定!$O$9/100)),,E362/(目標設定!$O$9/100*目標設定!$O$9/100))</f>
        <v>0</v>
      </c>
      <c r="H362" s="34" t="s">
        <v>24</v>
      </c>
      <c r="I362" s="34" t="s">
        <v>23</v>
      </c>
      <c r="J362" s="34" t="s">
        <v>43</v>
      </c>
      <c r="K362" s="34" t="s">
        <v>44</v>
      </c>
      <c r="L362" s="34" t="s">
        <v>45</v>
      </c>
      <c r="M362" s="96" t="s">
        <v>46</v>
      </c>
      <c r="N362" s="104" t="str">
        <f>IF($E362&lt;&gt;"",IF(目標設定!$O$7="男",((0.1238+(0.0481*$E362)+(0.0234*目標設定!$O$9)-(0.0138*目標設定!$O$5)-0.5473))*1000/4.186,IF(目標設定!$O$7="女",((0.1238+(0.0481*$E362)+(0.0234*目標設定!$O$9)-(0.0138*目標設定!$O$5)-1.0946))*1000/4.186,"error")),"ー")</f>
        <v>ー</v>
      </c>
      <c r="O362" s="35" t="str">
        <f>IF($E362&lt;&gt;"",$N362*(目標設定!$L$13/10)/4,"ー")</f>
        <v>ー</v>
      </c>
      <c r="P362" s="35" t="str">
        <f>IF($E362&lt;&gt;"",$N362*(目標設定!$N$13/10)/9,"ー")</f>
        <v>ー</v>
      </c>
      <c r="Q362" s="105" t="str">
        <f>IF($E362&lt;&gt;"",$N362*(目標設定!$P$13/10)/4,"ー")</f>
        <v>ー</v>
      </c>
      <c r="R362" s="99"/>
    </row>
    <row r="363" spans="2:18" ht="24.95" customHeight="1">
      <c r="B363" s="87">
        <v>360</v>
      </c>
      <c r="C363" s="88">
        <f t="shared" si="10"/>
        <v>45722</v>
      </c>
      <c r="D363" s="108" t="str">
        <f t="shared" si="11"/>
        <v>ー</v>
      </c>
      <c r="E363" s="89"/>
      <c r="F363" s="90"/>
      <c r="G363" s="97">
        <f>IF(ISERROR(E363/(目標設定!$O$9/100*目標設定!$O$9/100)),,E363/(目標設定!$O$9/100*目標設定!$O$9/100))</f>
        <v>0</v>
      </c>
      <c r="H363" s="34" t="s">
        <v>24</v>
      </c>
      <c r="I363" s="34" t="s">
        <v>23</v>
      </c>
      <c r="J363" s="34" t="s">
        <v>43</v>
      </c>
      <c r="K363" s="34" t="s">
        <v>44</v>
      </c>
      <c r="L363" s="34" t="s">
        <v>45</v>
      </c>
      <c r="M363" s="96" t="s">
        <v>46</v>
      </c>
      <c r="N363" s="104" t="str">
        <f>IF($E363&lt;&gt;"",IF(目標設定!$O$7="男",((0.1238+(0.0481*$E363)+(0.0234*目標設定!$O$9)-(0.0138*目標設定!$O$5)-0.5473))*1000/4.186,IF(目標設定!$O$7="女",((0.1238+(0.0481*$E363)+(0.0234*目標設定!$O$9)-(0.0138*目標設定!$O$5)-1.0946))*1000/4.186,"error")),"ー")</f>
        <v>ー</v>
      </c>
      <c r="O363" s="35" t="str">
        <f>IF($E363&lt;&gt;"",$N363*(目標設定!$L$13/10)/4,"ー")</f>
        <v>ー</v>
      </c>
      <c r="P363" s="35" t="str">
        <f>IF($E363&lt;&gt;"",$N363*(目標設定!$N$13/10)/9,"ー")</f>
        <v>ー</v>
      </c>
      <c r="Q363" s="105" t="str">
        <f>IF($E363&lt;&gt;"",$N363*(目標設定!$P$13/10)/4,"ー")</f>
        <v>ー</v>
      </c>
      <c r="R363" s="99"/>
    </row>
    <row r="364" spans="2:18" ht="24.95" customHeight="1">
      <c r="B364" s="87">
        <v>361</v>
      </c>
      <c r="C364" s="88">
        <f t="shared" si="10"/>
        <v>45723</v>
      </c>
      <c r="D364" s="108" t="str">
        <f t="shared" si="11"/>
        <v>ー</v>
      </c>
      <c r="E364" s="89"/>
      <c r="F364" s="90"/>
      <c r="G364" s="97">
        <f>IF(ISERROR(E364/(目標設定!$O$9/100*目標設定!$O$9/100)),,E364/(目標設定!$O$9/100*目標設定!$O$9/100))</f>
        <v>0</v>
      </c>
      <c r="H364" s="34" t="s">
        <v>24</v>
      </c>
      <c r="I364" s="34" t="s">
        <v>23</v>
      </c>
      <c r="J364" s="34" t="s">
        <v>43</v>
      </c>
      <c r="K364" s="34" t="s">
        <v>44</v>
      </c>
      <c r="L364" s="34" t="s">
        <v>45</v>
      </c>
      <c r="M364" s="96" t="s">
        <v>46</v>
      </c>
      <c r="N364" s="104" t="str">
        <f>IF($E364&lt;&gt;"",IF(目標設定!$O$7="男",((0.1238+(0.0481*$E364)+(0.0234*目標設定!$O$9)-(0.0138*目標設定!$O$5)-0.5473))*1000/4.186,IF(目標設定!$O$7="女",((0.1238+(0.0481*$E364)+(0.0234*目標設定!$O$9)-(0.0138*目標設定!$O$5)-1.0946))*1000/4.186,"error")),"ー")</f>
        <v>ー</v>
      </c>
      <c r="O364" s="35" t="str">
        <f>IF($E364&lt;&gt;"",$N364*(目標設定!$L$13/10)/4,"ー")</f>
        <v>ー</v>
      </c>
      <c r="P364" s="35" t="str">
        <f>IF($E364&lt;&gt;"",$N364*(目標設定!$N$13/10)/9,"ー")</f>
        <v>ー</v>
      </c>
      <c r="Q364" s="105" t="str">
        <f>IF($E364&lt;&gt;"",$N364*(目標設定!$P$13/10)/4,"ー")</f>
        <v>ー</v>
      </c>
      <c r="R364" s="99"/>
    </row>
    <row r="365" spans="2:18" ht="24.95" customHeight="1">
      <c r="B365" s="87">
        <v>362</v>
      </c>
      <c r="C365" s="88">
        <f t="shared" si="10"/>
        <v>45724</v>
      </c>
      <c r="D365" s="108" t="str">
        <f t="shared" si="11"/>
        <v>ー</v>
      </c>
      <c r="E365" s="89"/>
      <c r="F365" s="90"/>
      <c r="G365" s="97">
        <f>IF(ISERROR(E365/(目標設定!$O$9/100*目標設定!$O$9/100)),,E365/(目標設定!$O$9/100*目標設定!$O$9/100))</f>
        <v>0</v>
      </c>
      <c r="H365" s="34" t="s">
        <v>24</v>
      </c>
      <c r="I365" s="34" t="s">
        <v>23</v>
      </c>
      <c r="J365" s="34" t="s">
        <v>43</v>
      </c>
      <c r="K365" s="34" t="s">
        <v>44</v>
      </c>
      <c r="L365" s="34" t="s">
        <v>45</v>
      </c>
      <c r="M365" s="96" t="s">
        <v>46</v>
      </c>
      <c r="N365" s="104" t="str">
        <f>IF($E365&lt;&gt;"",IF(目標設定!$O$7="男",((0.1238+(0.0481*$E365)+(0.0234*目標設定!$O$9)-(0.0138*目標設定!$O$5)-0.5473))*1000/4.186,IF(目標設定!$O$7="女",((0.1238+(0.0481*$E365)+(0.0234*目標設定!$O$9)-(0.0138*目標設定!$O$5)-1.0946))*1000/4.186,"error")),"ー")</f>
        <v>ー</v>
      </c>
      <c r="O365" s="35" t="str">
        <f>IF($E365&lt;&gt;"",$N365*(目標設定!$L$13/10)/4,"ー")</f>
        <v>ー</v>
      </c>
      <c r="P365" s="35" t="str">
        <f>IF($E365&lt;&gt;"",$N365*(目標設定!$N$13/10)/9,"ー")</f>
        <v>ー</v>
      </c>
      <c r="Q365" s="105" t="str">
        <f>IF($E365&lt;&gt;"",$N365*(目標設定!$P$13/10)/4,"ー")</f>
        <v>ー</v>
      </c>
      <c r="R365" s="99"/>
    </row>
    <row r="366" spans="2:18" ht="24.95" customHeight="1">
      <c r="B366" s="87">
        <v>363</v>
      </c>
      <c r="C366" s="88">
        <f t="shared" si="10"/>
        <v>45725</v>
      </c>
      <c r="D366" s="108" t="str">
        <f t="shared" si="11"/>
        <v>ー</v>
      </c>
      <c r="E366" s="89"/>
      <c r="F366" s="90"/>
      <c r="G366" s="97">
        <f>IF(ISERROR(E366/(目標設定!$O$9/100*目標設定!$O$9/100)),,E366/(目標設定!$O$9/100*目標設定!$O$9/100))</f>
        <v>0</v>
      </c>
      <c r="H366" s="34" t="s">
        <v>24</v>
      </c>
      <c r="I366" s="34" t="s">
        <v>23</v>
      </c>
      <c r="J366" s="34" t="s">
        <v>43</v>
      </c>
      <c r="K366" s="34" t="s">
        <v>44</v>
      </c>
      <c r="L366" s="34" t="s">
        <v>45</v>
      </c>
      <c r="M366" s="96" t="s">
        <v>46</v>
      </c>
      <c r="N366" s="104" t="str">
        <f>IF($E366&lt;&gt;"",IF(目標設定!$O$7="男",((0.1238+(0.0481*$E366)+(0.0234*目標設定!$O$9)-(0.0138*目標設定!$O$5)-0.5473))*1000/4.186,IF(目標設定!$O$7="女",((0.1238+(0.0481*$E366)+(0.0234*目標設定!$O$9)-(0.0138*目標設定!$O$5)-1.0946))*1000/4.186,"error")),"ー")</f>
        <v>ー</v>
      </c>
      <c r="O366" s="35" t="str">
        <f>IF($E366&lt;&gt;"",$N366*(目標設定!$L$13/10)/4,"ー")</f>
        <v>ー</v>
      </c>
      <c r="P366" s="35" t="str">
        <f>IF($E366&lt;&gt;"",$N366*(目標設定!$N$13/10)/9,"ー")</f>
        <v>ー</v>
      </c>
      <c r="Q366" s="105" t="str">
        <f>IF($E366&lt;&gt;"",$N366*(目標設定!$P$13/10)/4,"ー")</f>
        <v>ー</v>
      </c>
      <c r="R366" s="99"/>
    </row>
    <row r="367" spans="2:18" ht="24.95" customHeight="1">
      <c r="B367" s="87">
        <v>364</v>
      </c>
      <c r="C367" s="88">
        <f t="shared" si="10"/>
        <v>45726</v>
      </c>
      <c r="D367" s="108" t="str">
        <f t="shared" si="11"/>
        <v>ー</v>
      </c>
      <c r="E367" s="89"/>
      <c r="F367" s="90"/>
      <c r="G367" s="97">
        <f>IF(ISERROR(E367/(目標設定!$O$9/100*目標設定!$O$9/100)),,E367/(目標設定!$O$9/100*目標設定!$O$9/100))</f>
        <v>0</v>
      </c>
      <c r="H367" s="34" t="s">
        <v>24</v>
      </c>
      <c r="I367" s="34" t="s">
        <v>23</v>
      </c>
      <c r="J367" s="34" t="s">
        <v>43</v>
      </c>
      <c r="K367" s="34" t="s">
        <v>44</v>
      </c>
      <c r="L367" s="34" t="s">
        <v>45</v>
      </c>
      <c r="M367" s="96" t="s">
        <v>46</v>
      </c>
      <c r="N367" s="104" t="str">
        <f>IF($E367&lt;&gt;"",IF(目標設定!$O$7="男",((0.1238+(0.0481*$E367)+(0.0234*目標設定!$O$9)-(0.0138*目標設定!$O$5)-0.5473))*1000/4.186,IF(目標設定!$O$7="女",((0.1238+(0.0481*$E367)+(0.0234*目標設定!$O$9)-(0.0138*目標設定!$O$5)-1.0946))*1000/4.186,"error")),"ー")</f>
        <v>ー</v>
      </c>
      <c r="O367" s="35" t="str">
        <f>IF($E367&lt;&gt;"",$N367*(目標設定!$L$13/10)/4,"ー")</f>
        <v>ー</v>
      </c>
      <c r="P367" s="35" t="str">
        <f>IF($E367&lt;&gt;"",$N367*(目標設定!$N$13/10)/9,"ー")</f>
        <v>ー</v>
      </c>
      <c r="Q367" s="105" t="str">
        <f>IF($E367&lt;&gt;"",$N367*(目標設定!$P$13/10)/4,"ー")</f>
        <v>ー</v>
      </c>
      <c r="R367" s="99"/>
    </row>
    <row r="368" spans="2:18" ht="24.95" customHeight="1">
      <c r="B368" s="87">
        <v>365</v>
      </c>
      <c r="C368" s="88">
        <f t="shared" si="10"/>
        <v>45727</v>
      </c>
      <c r="D368" s="108" t="str">
        <f t="shared" si="11"/>
        <v>ー</v>
      </c>
      <c r="E368" s="89"/>
      <c r="F368" s="90"/>
      <c r="G368" s="97">
        <f>IF(ISERROR(E368/(目標設定!$O$9/100*目標設定!$O$9/100)),,E368/(目標設定!$O$9/100*目標設定!$O$9/100))</f>
        <v>0</v>
      </c>
      <c r="H368" s="34" t="s">
        <v>24</v>
      </c>
      <c r="I368" s="34" t="s">
        <v>23</v>
      </c>
      <c r="J368" s="34" t="s">
        <v>43</v>
      </c>
      <c r="K368" s="34" t="s">
        <v>44</v>
      </c>
      <c r="L368" s="34" t="s">
        <v>45</v>
      </c>
      <c r="M368" s="96" t="s">
        <v>46</v>
      </c>
      <c r="N368" s="104" t="str">
        <f>IF($E368&lt;&gt;"",IF(目標設定!$O$7="男",((0.1238+(0.0481*$E368)+(0.0234*目標設定!$O$9)-(0.0138*目標設定!$O$5)-0.5473))*1000/4.186,IF(目標設定!$O$7="女",((0.1238+(0.0481*$E368)+(0.0234*目標設定!$O$9)-(0.0138*目標設定!$O$5)-1.0946))*1000/4.186,"error")),"ー")</f>
        <v>ー</v>
      </c>
      <c r="O368" s="35" t="str">
        <f>IF($E368&lt;&gt;"",$N368*(目標設定!$L$13/10)/4,"ー")</f>
        <v>ー</v>
      </c>
      <c r="P368" s="35" t="str">
        <f>IF($E368&lt;&gt;"",$N368*(目標設定!$N$13/10)/9,"ー")</f>
        <v>ー</v>
      </c>
      <c r="Q368" s="105" t="str">
        <f>IF($E368&lt;&gt;"",$N368*(目標設定!$P$13/10)/4,"ー")</f>
        <v>ー</v>
      </c>
      <c r="R368" s="99"/>
    </row>
    <row r="369" spans="2:18" ht="24.95" customHeight="1">
      <c r="B369" s="87">
        <v>366</v>
      </c>
      <c r="C369" s="88">
        <f t="shared" si="10"/>
        <v>45728</v>
      </c>
      <c r="D369" s="108" t="str">
        <f t="shared" si="11"/>
        <v>ー</v>
      </c>
      <c r="E369" s="89"/>
      <c r="F369" s="90"/>
      <c r="G369" s="97">
        <f>IF(ISERROR(E369/(目標設定!$O$9/100*目標設定!$O$9/100)),,E369/(目標設定!$O$9/100*目標設定!$O$9/100))</f>
        <v>0</v>
      </c>
      <c r="H369" s="34" t="s">
        <v>24</v>
      </c>
      <c r="I369" s="34" t="s">
        <v>23</v>
      </c>
      <c r="J369" s="34" t="s">
        <v>43</v>
      </c>
      <c r="K369" s="34" t="s">
        <v>44</v>
      </c>
      <c r="L369" s="34" t="s">
        <v>45</v>
      </c>
      <c r="M369" s="96" t="s">
        <v>46</v>
      </c>
      <c r="N369" s="104" t="str">
        <f>IF($E369&lt;&gt;"",IF(目標設定!$O$7="男",((0.1238+(0.0481*$E369)+(0.0234*目標設定!$O$9)-(0.0138*目標設定!$O$5)-0.5473))*1000/4.186,IF(目標設定!$O$7="女",((0.1238+(0.0481*$E369)+(0.0234*目標設定!$O$9)-(0.0138*目標設定!$O$5)-1.0946))*1000/4.186,"error")),"ー")</f>
        <v>ー</v>
      </c>
      <c r="O369" s="35" t="str">
        <f>IF($E369&lt;&gt;"",$N369*(目標設定!$L$13/10)/4,"ー")</f>
        <v>ー</v>
      </c>
      <c r="P369" s="35" t="str">
        <f>IF($E369&lt;&gt;"",$N369*(目標設定!$N$13/10)/9,"ー")</f>
        <v>ー</v>
      </c>
      <c r="Q369" s="105" t="str">
        <f>IF($E369&lt;&gt;"",$N369*(目標設定!$P$13/10)/4,"ー")</f>
        <v>ー</v>
      </c>
      <c r="R369" s="99"/>
    </row>
  </sheetData>
  <sheetProtection sheet="1" objects="1" scenarios="1"/>
  <protectedRanges>
    <protectedRange sqref="R4:R369" name="範囲2"/>
    <protectedRange sqref="E5:F369 F4" name="範囲1"/>
  </protectedRanges>
  <mergeCells count="7">
    <mergeCell ref="D2:D3"/>
    <mergeCell ref="B2:C3"/>
    <mergeCell ref="O2:Q2"/>
    <mergeCell ref="N2:N3"/>
    <mergeCell ref="G2:M3"/>
    <mergeCell ref="F2:F3"/>
    <mergeCell ref="E2:E3"/>
  </mergeCells>
  <phoneticPr fontId="2"/>
  <conditionalFormatting sqref="H4:H369">
    <cfRule type="expression" dxfId="5" priority="7">
      <formula>AND(0&lt;$G4,$G4&lt;=18.5)</formula>
    </cfRule>
  </conditionalFormatting>
  <conditionalFormatting sqref="I4:I369">
    <cfRule type="expression" dxfId="4" priority="6">
      <formula>AND(18.5&lt;$G4,$G4&lt;=25)</formula>
    </cfRule>
  </conditionalFormatting>
  <conditionalFormatting sqref="J4:J369">
    <cfRule type="expression" dxfId="3" priority="5">
      <formula>AND(25&lt;$G4,$G4&lt;=30)</formula>
    </cfRule>
  </conditionalFormatting>
  <conditionalFormatting sqref="K4:K369">
    <cfRule type="expression" dxfId="2" priority="4">
      <formula>AND(30&lt;$G4,$G4&lt;=35)</formula>
    </cfRule>
  </conditionalFormatting>
  <conditionalFormatting sqref="L4:L369">
    <cfRule type="expression" dxfId="1" priority="3">
      <formula>AND(35&lt;$G4,$G4&lt;=40)</formula>
    </cfRule>
  </conditionalFormatting>
  <conditionalFormatting sqref="M4:M369">
    <cfRule type="expression" dxfId="0" priority="2">
      <formula>AND(40&lt;$G4,$G4&lt;=9999)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3AD8-7076-4DB3-9F66-F3DFFB001B28}">
  <dimension ref="B2:M21"/>
  <sheetViews>
    <sheetView showGridLines="0" workbookViewId="0"/>
  </sheetViews>
  <sheetFormatPr defaultColWidth="8.625" defaultRowHeight="18.75"/>
  <cols>
    <col min="1" max="1" width="2.625" style="1" customWidth="1"/>
    <col min="2" max="2" width="8.625" style="1" customWidth="1"/>
    <col min="3" max="16384" width="8.625" style="1"/>
  </cols>
  <sheetData>
    <row r="2" spans="2:13">
      <c r="B2" s="39" t="s">
        <v>38</v>
      </c>
    </row>
    <row r="3" spans="2:13" ht="9.9499999999999993" customHeight="1">
      <c r="B3" s="39"/>
    </row>
    <row r="4" spans="2:13">
      <c r="B4" s="39" t="s">
        <v>42</v>
      </c>
    </row>
    <row r="5" spans="2:13" ht="9.9499999999999993" customHeight="1"/>
    <row r="6" spans="2:13">
      <c r="B6" s="39" t="s">
        <v>39</v>
      </c>
    </row>
    <row r="7" spans="2:13" ht="9.9499999999999993" customHeight="1">
      <c r="B7" s="39"/>
    </row>
    <row r="8" spans="2:13">
      <c r="B8" s="39" t="s">
        <v>41</v>
      </c>
    </row>
    <row r="9" spans="2:13" ht="9.9499999999999993" customHeight="1">
      <c r="B9" s="39"/>
    </row>
    <row r="10" spans="2:13">
      <c r="B10" s="39" t="s">
        <v>40</v>
      </c>
    </row>
    <row r="11" spans="2:13" ht="9.9499999999999993" customHeight="1">
      <c r="B11" s="39"/>
    </row>
    <row r="12" spans="2:13">
      <c r="B12" s="39" t="s">
        <v>35</v>
      </c>
    </row>
    <row r="13" spans="2:13" ht="9.9499999999999993" customHeight="1" thickBot="1"/>
    <row r="14" spans="2:13" ht="19.5" thickTop="1">
      <c r="B14" s="72" t="s">
        <v>30</v>
      </c>
      <c r="C14" s="65"/>
      <c r="D14" s="75" t="s">
        <v>31</v>
      </c>
      <c r="E14" s="65" t="s">
        <v>34</v>
      </c>
      <c r="F14" s="66"/>
      <c r="G14" s="71"/>
      <c r="H14" s="72" t="s">
        <v>33</v>
      </c>
      <c r="I14" s="65"/>
      <c r="J14" s="75" t="s">
        <v>31</v>
      </c>
      <c r="K14" s="65" t="s">
        <v>32</v>
      </c>
      <c r="L14" s="66"/>
      <c r="M14" s="71"/>
    </row>
    <row r="15" spans="2:13">
      <c r="B15" s="73"/>
      <c r="C15" s="67"/>
      <c r="D15" s="76"/>
      <c r="E15" s="67"/>
      <c r="F15" s="68"/>
      <c r="G15" s="71"/>
      <c r="H15" s="73"/>
      <c r="I15" s="67"/>
      <c r="J15" s="76"/>
      <c r="K15" s="67"/>
      <c r="L15" s="68"/>
      <c r="M15" s="71"/>
    </row>
    <row r="16" spans="2:13" ht="19.5" thickBot="1">
      <c r="B16" s="74"/>
      <c r="C16" s="69"/>
      <c r="D16" s="77"/>
      <c r="E16" s="69"/>
      <c r="F16" s="70"/>
      <c r="G16" s="71"/>
      <c r="H16" s="74"/>
      <c r="I16" s="69"/>
      <c r="J16" s="77"/>
      <c r="K16" s="69"/>
      <c r="L16" s="70"/>
      <c r="M16" s="71"/>
    </row>
    <row r="17" spans="2:2" ht="9.9499999999999993" customHeight="1" thickTop="1"/>
    <row r="18" spans="2:2">
      <c r="B18" s="39" t="s">
        <v>36</v>
      </c>
    </row>
    <row r="19" spans="2:2" ht="9.9499999999999993" customHeight="1"/>
    <row r="20" spans="2:2">
      <c r="B20" s="39" t="s">
        <v>37</v>
      </c>
    </row>
    <row r="21" spans="2:2" ht="9.9499999999999993" customHeight="1"/>
  </sheetData>
  <mergeCells count="8">
    <mergeCell ref="K14:L16"/>
    <mergeCell ref="M14:M16"/>
    <mergeCell ref="B14:C16"/>
    <mergeCell ref="D14:D16"/>
    <mergeCell ref="E14:F16"/>
    <mergeCell ref="G14:G16"/>
    <mergeCell ref="H14:I16"/>
    <mergeCell ref="J14:J1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目標設定</vt:lpstr>
      <vt:lpstr>記録</vt:lpstr>
      <vt:lpstr>原理原則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 aoyama</dc:creator>
  <cp:lastModifiedBy>keisuke aoyama</cp:lastModifiedBy>
  <dcterms:created xsi:type="dcterms:W3CDTF">2015-06-05T18:19:34Z</dcterms:created>
  <dcterms:modified xsi:type="dcterms:W3CDTF">2024-03-12T05:42:14Z</dcterms:modified>
</cp:coreProperties>
</file>